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600" windowHeight="9240" activeTab="5"/>
  </bookViews>
  <sheets>
    <sheet name="softskills" sheetId="1" r:id="rId1"/>
    <sheet name="Geschichte" sheetId="2" r:id="rId2"/>
    <sheet name="Geografie" sheetId="3" r:id="rId3"/>
    <sheet name="Biologie" sheetId="4" r:id="rId4"/>
    <sheet name="Physik-Chemie" sheetId="5" r:id="rId5"/>
    <sheet name="Mathematik" sheetId="8" r:id="rId6"/>
    <sheet name="Deutsch" sheetId="9" r:id="rId7"/>
    <sheet name="ther.funkt Übungen" sheetId="11" r:id="rId8"/>
  </sheets>
  <calcPr calcId="114210"/>
</workbook>
</file>

<file path=xl/calcChain.xml><?xml version="1.0" encoding="utf-8"?>
<calcChain xmlns="http://schemas.openxmlformats.org/spreadsheetml/2006/main">
  <c r="B33" i="11"/>
  <c r="B10"/>
  <c r="B11"/>
  <c r="B65" i="9"/>
  <c r="B89"/>
  <c r="B119"/>
  <c r="B151"/>
  <c r="B177"/>
  <c r="B30"/>
  <c r="B138" i="8"/>
  <c r="B125"/>
  <c r="B90"/>
  <c r="B69"/>
  <c r="B40"/>
  <c r="B108"/>
  <c r="B22"/>
  <c r="B21"/>
  <c r="B64" i="5"/>
  <c r="B49"/>
  <c r="B34"/>
  <c r="B18"/>
  <c r="B62" i="4"/>
  <c r="B50"/>
  <c r="B39"/>
  <c r="B25"/>
  <c r="B54" i="2"/>
  <c r="B11" i="4"/>
  <c r="B85" i="3"/>
  <c r="B70"/>
  <c r="B55"/>
  <c r="B39"/>
  <c r="B23"/>
  <c r="B11"/>
  <c r="B69" i="2"/>
  <c r="B38"/>
  <c r="B37"/>
  <c r="B21"/>
  <c r="B22"/>
  <c r="B55" i="1"/>
  <c r="B54"/>
  <c r="B49"/>
  <c r="B48"/>
  <c r="B38"/>
  <c r="B37"/>
  <c r="B13"/>
  <c r="B12"/>
  <c r="B87" i="3"/>
  <c r="B21" i="11"/>
  <c r="B22"/>
  <c r="B32"/>
  <c r="B44"/>
  <c r="B45"/>
  <c r="B50"/>
  <c r="B51"/>
  <c r="B57"/>
  <c r="B58"/>
  <c r="B69"/>
  <c r="B70"/>
  <c r="B83"/>
  <c r="B84"/>
  <c r="B176" i="9"/>
  <c r="B179"/>
  <c r="B182"/>
  <c r="B150"/>
  <c r="B118"/>
  <c r="B88"/>
  <c r="B64"/>
  <c r="B29"/>
  <c r="B39" i="8"/>
  <c r="B68"/>
  <c r="B89"/>
  <c r="B107"/>
  <c r="B124"/>
  <c r="B137"/>
  <c r="B63" i="5"/>
  <c r="B66"/>
  <c r="B68"/>
  <c r="B48"/>
  <c r="B33"/>
  <c r="B17"/>
  <c r="B64" i="4"/>
  <c r="B10"/>
  <c r="B24"/>
  <c r="B38"/>
  <c r="B49"/>
  <c r="B61"/>
  <c r="B22" i="3"/>
  <c r="B84"/>
  <c r="B69"/>
  <c r="B54"/>
  <c r="B38"/>
  <c r="B10"/>
  <c r="B28" i="1"/>
  <c r="B29"/>
  <c r="B68" i="2"/>
  <c r="B10"/>
  <c r="B11"/>
  <c r="B57" i="1"/>
  <c r="B71" i="2"/>
  <c r="B74"/>
  <c r="B86" i="11"/>
  <c r="B87"/>
  <c r="B140" i="8"/>
  <c r="B142"/>
  <c r="B88" i="3"/>
  <c r="B89"/>
  <c r="B58" i="1"/>
  <c r="B180" i="9"/>
  <c r="B141" i="8"/>
  <c r="B73" i="2"/>
  <c r="B65" i="4"/>
  <c r="B66"/>
  <c r="B67" i="5"/>
</calcChain>
</file>

<file path=xl/sharedStrings.xml><?xml version="1.0" encoding="utf-8"?>
<sst xmlns="http://schemas.openxmlformats.org/spreadsheetml/2006/main" count="748" uniqueCount="631">
  <si>
    <t>Im Umgang mit sich selbst:</t>
  </si>
  <si>
    <t>Selbstwertgefühl</t>
  </si>
  <si>
    <t>Selbstvertrauen</t>
  </si>
  <si>
    <t>Urvertrauen</t>
  </si>
  <si>
    <t>Wertschätzung</t>
  </si>
  <si>
    <t>Selbstwirksamkeit</t>
  </si>
  <si>
    <t>Selbstbeobachtung</t>
  </si>
  <si>
    <t>Eigenverantwortung</t>
  </si>
  <si>
    <t>Selbstdisziplin</t>
  </si>
  <si>
    <t>Im Umgang mit Anderen:</t>
  </si>
  <si>
    <t>Achtung</t>
  </si>
  <si>
    <t>Anerkennung</t>
  </si>
  <si>
    <t>Kompromissfähigkeit</t>
  </si>
  <si>
    <t>Menschenkenntnis</t>
  </si>
  <si>
    <t>Kritikfähigkeit</t>
  </si>
  <si>
    <t>Wahrnehmung</t>
  </si>
  <si>
    <t>Toleranz</t>
  </si>
  <si>
    <t>Respekt</t>
  </si>
  <si>
    <t>Sprachkompetenz</t>
  </si>
  <si>
    <t>Interkulturelle Kompetenz</t>
  </si>
  <si>
    <t>In Bezug auf Zusammenarbeit:</t>
  </si>
  <si>
    <t>Teamfähigkeit</t>
  </si>
  <si>
    <t>Kooperation</t>
  </si>
  <si>
    <t>Motivation</t>
  </si>
  <si>
    <t>Konfliktfähigkeit</t>
  </si>
  <si>
    <t>Kommunikationsfähigkeit</t>
  </si>
  <si>
    <t>Führungsqualitäten:</t>
  </si>
  <si>
    <t>Verantwortung</t>
  </si>
  <si>
    <t>Fleiß</t>
  </si>
  <si>
    <t>Flexibilität</t>
  </si>
  <si>
    <t>Großmut</t>
  </si>
  <si>
    <t>Härte</t>
  </si>
  <si>
    <t>Konsequenz</t>
  </si>
  <si>
    <t>Vorbildfunktion</t>
  </si>
  <si>
    <t>Im Allgemeinen:</t>
  </si>
  <si>
    <t>Emotionale Intelligenz</t>
  </si>
  <si>
    <t>Engagement</t>
  </si>
  <si>
    <t>Name des Spiels</t>
  </si>
  <si>
    <t>Historische Kompetenz</t>
  </si>
  <si>
    <t>Fragen an die Vergangenheit</t>
  </si>
  <si>
    <t>Vorstellung über Vergangenheit</t>
  </si>
  <si>
    <t>Kritischer Umgang mit Darstellungen</t>
  </si>
  <si>
    <t>Analysen vornehmen können</t>
  </si>
  <si>
    <t>Historische Sachverhalte erfassen</t>
  </si>
  <si>
    <t>Pluralität der Interpretation</t>
  </si>
  <si>
    <t>Synergien mit Pol. Bildung</t>
  </si>
  <si>
    <t>Politische Kompetenz</t>
  </si>
  <si>
    <t>Beurteilung pol. Entscheidungen</t>
  </si>
  <si>
    <t>Formulieren pol. Urteile</t>
  </si>
  <si>
    <t>Lösungen erarbeiten</t>
  </si>
  <si>
    <t>Fähigkeit pol. zu handeln</t>
  </si>
  <si>
    <t>Pol. Daten anlysieren können</t>
  </si>
  <si>
    <t>Pol. artikulieren können</t>
  </si>
  <si>
    <t>Pol. beteiligen können</t>
  </si>
  <si>
    <t>Auseinandersetzung mit der Natur (Werkzeug, Waffen…)</t>
  </si>
  <si>
    <t>Organisation des Zusammenlebens (Familien, Sippen…)</t>
  </si>
  <si>
    <t xml:space="preserve">Lebenswelten kennenlernen (Neandertaler, Pfahlbauten…) </t>
  </si>
  <si>
    <t>Wirtschaftsformen (Ackerbau, Haustiere…)</t>
  </si>
  <si>
    <t>Arbeitswelten (Berufe entstehen…)</t>
  </si>
  <si>
    <t>Herrschaftsformen (sozial, regionale Zusammenschlüsse…)</t>
  </si>
  <si>
    <t>Konflikte beispielhaft(Kriege, Verhandlungen…)</t>
  </si>
  <si>
    <t>frühe Kulturen erkennen (Ägypten, Antike…)</t>
  </si>
  <si>
    <t>Bezüge zu heute (Oligarchien, Demokratien…)</t>
  </si>
  <si>
    <t>Weltbilder, (Religion, Philosophien…)</t>
  </si>
  <si>
    <t>Grenzen erkennen (Österreichentstehung, Gemeinden…)</t>
  </si>
  <si>
    <t>Kunst, Kultur (Malerei, Plastik, Musik…)</t>
  </si>
  <si>
    <t>Neues Menschenbild (Renaissance, Humanismus...)</t>
  </si>
  <si>
    <t>Begegnung mit  Kulturen (Entdeckungsfahrten, Imperialismus…)</t>
  </si>
  <si>
    <t>Reform, Revolution (M.Theresia, Franz. Revolution…)</t>
  </si>
  <si>
    <t>Wirtschaft, Gesellschaft (Merkantilismus, Hanse,….</t>
  </si>
  <si>
    <t>Moderne Staatsforemn (Absolutismus, Demokratie…)</t>
  </si>
  <si>
    <t>Macht und Vorherrschaft (Napoleon, Wr. Kongress…)</t>
  </si>
  <si>
    <t>Menschenrechte (Verfassungen…)</t>
  </si>
  <si>
    <t>außereurop. Kulturen (Inka, China…)</t>
  </si>
  <si>
    <t>Ordnungskonzepte (Liberalismus, Nationalismus…)</t>
  </si>
  <si>
    <t>Großreiche (Habsburger, Zaren….)</t>
  </si>
  <si>
    <t>1. Weltkrieg (Bündnisse, Ursachen…)</t>
  </si>
  <si>
    <t>Kunst, Kultur (Literatur, Musik…)</t>
  </si>
  <si>
    <t>Wirtschaft, Gesellschaft (20. und 21. Jhdt….)</t>
  </si>
  <si>
    <t>Selbstverständnis der Geschlechter (Familie im Wandel…)</t>
  </si>
  <si>
    <t>Entstehung dikatorischer Systeme (Faschismus, NsdAP…)</t>
  </si>
  <si>
    <t>Krise der Demokratie in Österreich (Bürgerkrieg, NS-Zeit…)</t>
  </si>
  <si>
    <t>Jüdisches Leben (Holocaust…)</t>
  </si>
  <si>
    <t>2. Wk und Folgen (Ursachen und Auswirkungen…)</t>
  </si>
  <si>
    <t>Neue Hegemonien (Migration, NGO…)</t>
  </si>
  <si>
    <t>2. Republik Öst. (soz. Bewegungen, Außenpolitik)</t>
  </si>
  <si>
    <t>Europa (Entstehung, Mitgliedschaft…)</t>
  </si>
  <si>
    <t>Medien (Zeitungen, ORF…..)</t>
  </si>
  <si>
    <t>Demokratie (Mitbestimmung, e-government….)</t>
  </si>
  <si>
    <t>Zwischensumme</t>
  </si>
  <si>
    <t>Gesamtsumme Fach Geschichte</t>
  </si>
  <si>
    <t>Gesamt softskills</t>
  </si>
  <si>
    <t>Gesamtsumme Fach Geschichte + Softskills</t>
  </si>
  <si>
    <t>Geographische Kompetenz</t>
  </si>
  <si>
    <t>wirtschaftliche Kompetenz</t>
  </si>
  <si>
    <t>Verständnis für räumliche Sachverhalte erwerben</t>
  </si>
  <si>
    <t>Verständnis für wirtschaftliche Sachverhalte erwerben</t>
  </si>
  <si>
    <t>Geografisch Orientierungssystem aufbauen können</t>
  </si>
  <si>
    <t>Geografische Arbeitstechniken erwerben können</t>
  </si>
  <si>
    <t>Bedeutung von Lebensräumen für den Menschen erkennen können</t>
  </si>
  <si>
    <t>Gesetzlichkeit von Naturräumen erwerben und bewerten können</t>
  </si>
  <si>
    <t>Unterschiedliche Strategien in Lebensräumen erkennen</t>
  </si>
  <si>
    <t>Veränderungen in der Raumentwicklung erkennen</t>
  </si>
  <si>
    <t>Wirtschaft als Grundlage Bedürfnisse zu befriedigen erkennen</t>
  </si>
  <si>
    <t>Zusammenhang zwischen Ökonomie und Ökologie differenzieren</t>
  </si>
  <si>
    <t>Wirtschaft asl Konfliktpotential sehen und bewerten</t>
  </si>
  <si>
    <t>Eigenes Konsumverhalten kritsiche bewerten und danach handeln</t>
  </si>
  <si>
    <t>Arbeits- und Wirtschaftswelt in seiner Verschränkung analysieren</t>
  </si>
  <si>
    <t>Unterschiedliche Wirtschafts- und Gesellschaftssysteme bewerten</t>
  </si>
  <si>
    <t>geografische-wirtschaftliche Vernetzungen durchforsten</t>
  </si>
  <si>
    <t>Blick auf die Erde</t>
  </si>
  <si>
    <t>Grundlagen Erde und Globusdarstellungen erwerben</t>
  </si>
  <si>
    <t>Unterschiedliche Kartenmaßstäbe und 2 dimensionale Darstellung</t>
  </si>
  <si>
    <t>Satellitenbilder, Karten, Weltkarten etc. erarbeiten können</t>
  </si>
  <si>
    <t>Räumliche Gegebenheiten als Lebensgrundlagen</t>
  </si>
  <si>
    <t>Naturgefahren sehen und Strategien entwickeln</t>
  </si>
  <si>
    <t>Klima und Einfluss auf den Menschen bewerten</t>
  </si>
  <si>
    <t>unterschiedliche Landwirtschaft als Grundlage des Lebens</t>
  </si>
  <si>
    <t>Rohstoffe und Energie bedingen Wirtschaft</t>
  </si>
  <si>
    <t>Energie und Ökologie - Gefahren</t>
  </si>
  <si>
    <t>Alternativenergien versus Klimaschock</t>
  </si>
  <si>
    <t>Unterschiedliche Zonen - unterschiedliches Arbeiten und Wirtschaften</t>
  </si>
  <si>
    <t>Der urbane Mensch</t>
  </si>
  <si>
    <t>Erarbeiten Gradnetz, Bevölkerungsverteilung, Zeitzonen</t>
  </si>
  <si>
    <t>Gliederung von Regionen, Urbanisierung erkennen</t>
  </si>
  <si>
    <t>Erkennen und Bearbeiten städtischer Problematiken</t>
  </si>
  <si>
    <t>Gütererzeugung und Arbeitsbedingunegn als Grunderkenntnis</t>
  </si>
  <si>
    <t>Arbeitsformen, Produktionsformen als prägende Kräfte</t>
  </si>
  <si>
    <t>Unterschiedliche Arbeits und Unternehmensformen erkennen</t>
  </si>
  <si>
    <t>Persönliche Handlungsmethoden für "Gaia" erarbeiten</t>
  </si>
  <si>
    <t>Verschiedene Varianten der (öff.-priv.) Dienstleistungen</t>
  </si>
  <si>
    <t xml:space="preserve">Basiskenntnisse - Geldwirtschaft, Nationalökonomie </t>
  </si>
  <si>
    <t>Wechselwirkung, Mensch Entfernung Verkehr</t>
  </si>
  <si>
    <t>Verkehr und Energie als Gegenwartsproblem</t>
  </si>
  <si>
    <t>Lebensbedingungen und Wirtschaftsweisen</t>
  </si>
  <si>
    <t>Erde ganzheitlich sehen (ökologisch-ökonomisch) und bewerten</t>
  </si>
  <si>
    <t>Leben und Wirtschaften in Österreich</t>
  </si>
  <si>
    <t>Gesamtsumme Fach Geografie + Softskills</t>
  </si>
  <si>
    <t>Öst. Landschaften und Auswirkungen</t>
  </si>
  <si>
    <t>Arbeiten an exemplarischen Gegebenheiten Öst.</t>
  </si>
  <si>
    <t>Raumordnung - Zersiedelung bearbeiten können</t>
  </si>
  <si>
    <t>Öst Volkswirtschaft in einfachen Grundzügen</t>
  </si>
  <si>
    <t>Geld ausgeben, anlegen als ökonomisches Handeln</t>
  </si>
  <si>
    <t>Konsum, Konsumentenschutz, Werbewirksamkeit</t>
  </si>
  <si>
    <t>Beispiele BNP, Leistungsbilanz, Konjunktur</t>
  </si>
  <si>
    <t>Außenwirtschaftsverflechtungen</t>
  </si>
  <si>
    <t>Regionales Wirtschaften beobachten und bewerten</t>
  </si>
  <si>
    <t>Stadt -Land, eigene Beiträge sehen</t>
  </si>
  <si>
    <t>Budget (privat öffentlich)</t>
  </si>
  <si>
    <t>Europa und die Welt</t>
  </si>
  <si>
    <t>Entscheidende Zukunftsfragen bearbeiten können</t>
  </si>
  <si>
    <t>Europa als Wirtschafts- Sozial- und Friedensraum</t>
  </si>
  <si>
    <t>Gesamteuropa - Umwelt Verkehr Energie</t>
  </si>
  <si>
    <t>andere Wirtschaftsräume , Afrika, Asien</t>
  </si>
  <si>
    <t>Die Dritte Welt</t>
  </si>
  <si>
    <t>Dritte Welt und Europa, Nord-Süd Konflikt</t>
  </si>
  <si>
    <t>Weltwirtschaft und Europa</t>
  </si>
  <si>
    <t>Inflation, Konzerne, Arbeit</t>
  </si>
  <si>
    <t>Werthaltungen bestimmen das Leben</t>
  </si>
  <si>
    <t>Projektarbeit zu ausgewählter Thematik</t>
  </si>
  <si>
    <t>Klimaveränderung</t>
  </si>
  <si>
    <t>8.Stufe</t>
  </si>
  <si>
    <t>7.Stufe</t>
  </si>
  <si>
    <t>6.Stufe</t>
  </si>
  <si>
    <t xml:space="preserve"> </t>
  </si>
  <si>
    <t>5.Stufe</t>
  </si>
  <si>
    <t>Beschäftigung Mensch</t>
  </si>
  <si>
    <t>Beschäftigung Tier</t>
  </si>
  <si>
    <t>Beschäftigung Pflanze</t>
  </si>
  <si>
    <t>Beschäftigung lebende Natur</t>
  </si>
  <si>
    <t>Beschäftigung unbelebte Natur</t>
  </si>
  <si>
    <t>Beschäftigung Ökologie</t>
  </si>
  <si>
    <t>Beschäftigung Umweltschutz</t>
  </si>
  <si>
    <t>Der Mensch</t>
  </si>
  <si>
    <t>Leistungen Innere Organe</t>
  </si>
  <si>
    <t>Zusammenspiel im Körper</t>
  </si>
  <si>
    <t>Sexualität</t>
  </si>
  <si>
    <t>Gesund durch Bewegung</t>
  </si>
  <si>
    <t>Körper und Seele in der Pubertät</t>
  </si>
  <si>
    <t>Sexueller Missbrauch</t>
  </si>
  <si>
    <t>Formenkenntnis Tiere Pflanzen</t>
  </si>
  <si>
    <t>Ökosystem Wald</t>
  </si>
  <si>
    <t>Umweltschutz</t>
  </si>
  <si>
    <t>Natureingriffe des Menschen</t>
  </si>
  <si>
    <t>Mensch, Tier, Pflanze</t>
  </si>
  <si>
    <t>Haustiere</t>
  </si>
  <si>
    <t>Nutztiere</t>
  </si>
  <si>
    <t>Nahrungsmittelproduktion</t>
  </si>
  <si>
    <t>Wirbellose Tiere</t>
  </si>
  <si>
    <t>Hauspflanzen</t>
  </si>
  <si>
    <t>Wildpflanzen</t>
  </si>
  <si>
    <t>Aufbau der Zelle</t>
  </si>
  <si>
    <t>Ökologie Wasser</t>
  </si>
  <si>
    <t>Ökologie Wald</t>
  </si>
  <si>
    <t>Praktische Umweltprojekte</t>
  </si>
  <si>
    <t>Tiere, Pflanzen</t>
  </si>
  <si>
    <t>Ausgewählte Tiere</t>
  </si>
  <si>
    <t>Ausgewählte Pflanzen</t>
  </si>
  <si>
    <t>Biotope</t>
  </si>
  <si>
    <t>heimische Ökosyseme</t>
  </si>
  <si>
    <t xml:space="preserve">fremde Ökosysteme </t>
  </si>
  <si>
    <t>Folgen des menschlichen Einflusses</t>
  </si>
  <si>
    <t>Lösungen Umweltprobleme</t>
  </si>
  <si>
    <t>Mensch und seine Welt</t>
  </si>
  <si>
    <t>Suchtmittelmissbrauch</t>
  </si>
  <si>
    <t>Schwangerschaft Geburt</t>
  </si>
  <si>
    <t>Empfängnisregelung</t>
  </si>
  <si>
    <t>Zelle und Zellteilung</t>
  </si>
  <si>
    <t>Vererbung /Gentechnik)</t>
  </si>
  <si>
    <t>Erste Hilfe</t>
  </si>
  <si>
    <t>Lebewesen und Erdgeschichte</t>
  </si>
  <si>
    <t>Allgemeine Kompetenzen</t>
  </si>
  <si>
    <t>Gesamtsumme Biologie</t>
  </si>
  <si>
    <t>Gesamt Biologie und Softskills</t>
  </si>
  <si>
    <t>Physikalische Erscheinungsformen</t>
  </si>
  <si>
    <t>Unterschiedliche Bewegungsformen</t>
  </si>
  <si>
    <t>Weg-Zeit-Geschwindigkeit</t>
  </si>
  <si>
    <t>Masse - Kraft</t>
  </si>
  <si>
    <t>Masse - Trägheit</t>
  </si>
  <si>
    <t>Wärme als Bewegungsenergie</t>
  </si>
  <si>
    <t>Luft als Körper</t>
  </si>
  <si>
    <t>Luft als Träger  - Fliegen</t>
  </si>
  <si>
    <t>Wasser - Auftrieb, Verdrängung</t>
  </si>
  <si>
    <t>Elektrizität</t>
  </si>
  <si>
    <t>Magnetismus</t>
  </si>
  <si>
    <t>Druck</t>
  </si>
  <si>
    <t>Frequenz</t>
  </si>
  <si>
    <t>Lautstärke</t>
  </si>
  <si>
    <t>Geschwindigkeit</t>
  </si>
  <si>
    <t>Elektrizität und Klima</t>
  </si>
  <si>
    <t>Vertiefung Weg-Zeit-Geschwindigkeit</t>
  </si>
  <si>
    <t>Gleichförmige Bewegung</t>
  </si>
  <si>
    <t>Das Rad</t>
  </si>
  <si>
    <t>Einsichten Elektrotechnik</t>
  </si>
  <si>
    <t>Stromgewinnung</t>
  </si>
  <si>
    <t>Sicherheit im Umgang mit Energie</t>
  </si>
  <si>
    <t>Weitere Energie (Dampfkraft)</t>
  </si>
  <si>
    <t>Druck-Frequenz-Lautstärke-Geschwindigkeit Vertiefung</t>
  </si>
  <si>
    <t>Klimaerscheinungen</t>
  </si>
  <si>
    <t>Wasserkreislauf</t>
  </si>
  <si>
    <t>Meer und Windströmungen</t>
  </si>
  <si>
    <t>Elektrizität - Radioaktivität</t>
  </si>
  <si>
    <t>Elektrotechnik einfache Phänomene</t>
  </si>
  <si>
    <t>Generator und Dynamo</t>
  </si>
  <si>
    <t>Transformator</t>
  </si>
  <si>
    <t>Elektromotor</t>
  </si>
  <si>
    <t>Elektromagnet</t>
  </si>
  <si>
    <t>Gefahren beim Strom</t>
  </si>
  <si>
    <t>Physikalische Maßeinheiten, Messinstrumente</t>
  </si>
  <si>
    <t>Unsichtbare Wellen (Ton, Bild)</t>
  </si>
  <si>
    <t>Licht, Lichtquellen</t>
  </si>
  <si>
    <t>Radioaktivität</t>
  </si>
  <si>
    <t>Sonnensystem - Universum</t>
  </si>
  <si>
    <t>Chemie</t>
  </si>
  <si>
    <t>Chemische Symbolsprache</t>
  </si>
  <si>
    <t>Chemische Vorgänge</t>
  </si>
  <si>
    <t>Kennzeichen chemischer Produkte</t>
  </si>
  <si>
    <t>Eigenschaften . Reaktionen von Stoffen</t>
  </si>
  <si>
    <t>Chem. Produkte und Gefährlichkeit</t>
  </si>
  <si>
    <t>Rohstoffequellen</t>
  </si>
  <si>
    <t>Rohstoffgewinnung</t>
  </si>
  <si>
    <t>Rohstoffentsorgung</t>
  </si>
  <si>
    <t>Umweltprobleme und Chemie</t>
  </si>
  <si>
    <t>Chemie und Gesundheit</t>
  </si>
  <si>
    <t>Schadstoffe - Suchtmittel - Medikamente</t>
  </si>
  <si>
    <t>Gesamtsumme Physik/Chemie</t>
  </si>
  <si>
    <t>Gesamtssumme Physik/Chemie + softskills</t>
  </si>
  <si>
    <t>Allgemeinkompetenzen</t>
  </si>
  <si>
    <t>Eigenständiges Problemlösen</t>
  </si>
  <si>
    <t>Erarbeiten von Lösungsmodellen</t>
  </si>
  <si>
    <t>anschauliches Lernen</t>
  </si>
  <si>
    <t>Systematisches Lernen</t>
  </si>
  <si>
    <t>handlungsorientiertes Lernen</t>
  </si>
  <si>
    <t>Abstraktionsschulung</t>
  </si>
  <si>
    <t>Variierende Präsentation</t>
  </si>
  <si>
    <t>Kleine Lernschritte</t>
  </si>
  <si>
    <t>Forschendes Vorgehen</t>
  </si>
  <si>
    <t>Zusammenhänge aufzeigen</t>
  </si>
  <si>
    <t>Unterschiedliche Lösungswege</t>
  </si>
  <si>
    <t>Elementare Begriffe Symbole der Mathematik</t>
  </si>
  <si>
    <t>Querverbindungen Lebenswelt Kinder</t>
  </si>
  <si>
    <t>Operatives Üben</t>
  </si>
  <si>
    <t>Geläufigkeitstraining</t>
  </si>
  <si>
    <t>elektronische Hilfsmittel</t>
  </si>
  <si>
    <t>1.u.2.Klasse</t>
  </si>
  <si>
    <t>Grundlagen (betrachten und hantieren)</t>
  </si>
  <si>
    <t>Arbeit mit Mengen</t>
  </si>
  <si>
    <t>Mit Mengen operieren</t>
  </si>
  <si>
    <t>Ziffern lesen und schreiben</t>
  </si>
  <si>
    <t>Zahlbegriff inkl. Null</t>
  </si>
  <si>
    <t>Paar, Doppeltes</t>
  </si>
  <si>
    <t>Kardinal-, Ordinal-, Rechen-, Maßzahl</t>
  </si>
  <si>
    <t>Zahlenraum bis 20</t>
  </si>
  <si>
    <t>Zehnersymbol und Bündelung</t>
  </si>
  <si>
    <t>Vergleichen, schätzen, messen</t>
  </si>
  <si>
    <t>Maßeinheiten (Länge, Gewicht, Geld)</t>
  </si>
  <si>
    <t>Raumlageorientierung</t>
  </si>
  <si>
    <t>Räumliche Beziehungen</t>
  </si>
  <si>
    <t>Flächen, Körper hantieren</t>
  </si>
  <si>
    <t>3.u.4.Klasse</t>
  </si>
  <si>
    <t>Zahlenverständis erweitern</t>
  </si>
  <si>
    <t>Zahlenraum 200 (allenfalls 1000)</t>
  </si>
  <si>
    <t>Zahlenraum durchdringen</t>
  </si>
  <si>
    <t>Zahlen veranschaulichen</t>
  </si>
  <si>
    <t>Ordnen Zerlegen Mengen</t>
  </si>
  <si>
    <t>Relationen herstellen</t>
  </si>
  <si>
    <t>Zahlen runden</t>
  </si>
  <si>
    <t>Dekadischer Aufbau</t>
  </si>
  <si>
    <t>Stellenwertsystem</t>
  </si>
  <si>
    <t>Vorstellungen zu großen Zahlen schaffen</t>
  </si>
  <si>
    <t>Grundstufe II</t>
  </si>
  <si>
    <t>Grundstufe I</t>
  </si>
  <si>
    <t>Maßbeziehungen, Maßreihen</t>
  </si>
  <si>
    <t>Schätzen, messen</t>
  </si>
  <si>
    <t>Maßumwandlungen</t>
  </si>
  <si>
    <t>Dezimalzahlen in praktischer Anwendung</t>
  </si>
  <si>
    <t>Räumliche Positionen, Lagebeziehungen</t>
  </si>
  <si>
    <t>Geometrische Grundformen</t>
  </si>
  <si>
    <t>Flächen und Körper</t>
  </si>
  <si>
    <t>Strecken messen zeichnen (Lineal)</t>
  </si>
  <si>
    <t>Rechteck und Quadrat</t>
  </si>
  <si>
    <t>Kreis zeichnen</t>
  </si>
  <si>
    <t>Umfang und Fläche</t>
  </si>
  <si>
    <t>Berechnung Umfang, Fläche Rechteck und Quadrat</t>
  </si>
  <si>
    <t>Flächenberechnungen (allenfalls)</t>
  </si>
  <si>
    <t>5.Schulstufe</t>
  </si>
  <si>
    <t>5. Stufe</t>
  </si>
  <si>
    <t>Natürliche Zahlen ZR 1000</t>
  </si>
  <si>
    <t>Teilen , messen, vervielfachen (Umkehrung)</t>
  </si>
  <si>
    <t>Malreihen automatisieren</t>
  </si>
  <si>
    <t>Kopfrechnen steigern</t>
  </si>
  <si>
    <t>Addition, Subtraktion</t>
  </si>
  <si>
    <t>Multiplizieren, Dividieren (allenfalls 2-stellig)</t>
  </si>
  <si>
    <t>Rechnen mit Dezimalzahlen</t>
  </si>
  <si>
    <t>Sach- und Textaufgaben</t>
  </si>
  <si>
    <t>Rechnen mit Maßen (Zeit, Gewicht, Länge, Geld…)</t>
  </si>
  <si>
    <t>Potenzschreibweisen</t>
  </si>
  <si>
    <t>Geometrische Figuren Erweiterung</t>
  </si>
  <si>
    <t>parallel, normal</t>
  </si>
  <si>
    <t>Rechteck Quadrat zeichnen</t>
  </si>
  <si>
    <t>Zeichengeräte gebrauchen</t>
  </si>
  <si>
    <t>Umfang Fläche Rechteck Quadrat</t>
  </si>
  <si>
    <t>Kreis Würfel zeichnen formen</t>
  </si>
  <si>
    <t>6. Schulstufe</t>
  </si>
  <si>
    <t>6.Klasse</t>
  </si>
  <si>
    <t>Grundrechnungsraten mit großen Zahlen</t>
  </si>
  <si>
    <t>Komplexe Sachaufgaben</t>
  </si>
  <si>
    <t>Rechnen mit Brüchen (anschaulich)</t>
  </si>
  <si>
    <t>Sachrechnen Dezimalzahlen</t>
  </si>
  <si>
    <t>Maßbeziehungen in Sachaufgaben</t>
  </si>
  <si>
    <t>Raum und Hohlmaße</t>
  </si>
  <si>
    <t>Eigenschaften Dreieck, Viereck</t>
  </si>
  <si>
    <t>Umfang Dreieck, Viereck berechnen</t>
  </si>
  <si>
    <t>Umfang Flächen zusammengesetzte Rechtecke</t>
  </si>
  <si>
    <t>Quader, Würfel, Kugel beschreiben</t>
  </si>
  <si>
    <t>Merkmale des Quaders</t>
  </si>
  <si>
    <t>Datendarstellung (z.B. Temperaturkurven)</t>
  </si>
  <si>
    <t>Datenberechnung Mittelwert</t>
  </si>
  <si>
    <t>7. Schulstufe</t>
  </si>
  <si>
    <t>Grundrechnungsarten vertiefen</t>
  </si>
  <si>
    <t>Potenzschreibweisen anwenden</t>
  </si>
  <si>
    <t>Prozentrechnungen</t>
  </si>
  <si>
    <t>Dezimalrechnungen festigen</t>
  </si>
  <si>
    <t>Negative Zahlen</t>
  </si>
  <si>
    <t>Erweiterung geom. Körper (z.B. Zylinder)</t>
  </si>
  <si>
    <t>geom. Figuren Körper zeichnen</t>
  </si>
  <si>
    <t>Umfang Flächenberechnungen festigen</t>
  </si>
  <si>
    <t>Oberfläche Quader Würfel</t>
  </si>
  <si>
    <t>Formeln für geom. Figuren</t>
  </si>
  <si>
    <t>Winkel und Winkelmaße</t>
  </si>
  <si>
    <t>elektr. Hilfsmittel einsetzen</t>
  </si>
  <si>
    <t>8.Schulstufe</t>
  </si>
  <si>
    <t>alle Grundrechnungsarten</t>
  </si>
  <si>
    <t>Bezug Bruchzahlen - Dezimalzahlen</t>
  </si>
  <si>
    <t>Vertiefung Prozentrechnen</t>
  </si>
  <si>
    <t>Geom. Figuren, Körper Maßstabszeichnungen</t>
  </si>
  <si>
    <t>Fächen, Oberflächen, Volumen berechnen</t>
  </si>
  <si>
    <t>Formeln mit Taschenrechner</t>
  </si>
  <si>
    <t>Daten elektronisch auswerten</t>
  </si>
  <si>
    <t>Mittelwerteberechnungen</t>
  </si>
  <si>
    <t>Gesamtsumme Mathematik</t>
  </si>
  <si>
    <t>Gesamtsumme Mathematik+softskills</t>
  </si>
  <si>
    <t>Erzählfreude</t>
  </si>
  <si>
    <t>Zuhören können</t>
  </si>
  <si>
    <t>Geschichten erfinden</t>
  </si>
  <si>
    <t>Laut- und Wortspielereien</t>
  </si>
  <si>
    <t>Gehörtes Wiedergeben</t>
  </si>
  <si>
    <t>Sprechsituationen bewältigen</t>
  </si>
  <si>
    <t>Handlungen erzählen</t>
  </si>
  <si>
    <t>Wortschatz erweitern</t>
  </si>
  <si>
    <t>Sätze bauen</t>
  </si>
  <si>
    <t>Schulung des Hörens und Verstehens</t>
  </si>
  <si>
    <t>Stimmbildungstraining</t>
  </si>
  <si>
    <t>Gesprächsregeln anwenden</t>
  </si>
  <si>
    <t>Texte wiedergeben</t>
  </si>
  <si>
    <t>Mundart und Standardsprache vergleichen</t>
  </si>
  <si>
    <t>Bewusst artikulieren</t>
  </si>
  <si>
    <t>Vorbereitung Texte verfassen</t>
  </si>
  <si>
    <t>Texte abschreiben</t>
  </si>
  <si>
    <t>Sätze ordnen</t>
  </si>
  <si>
    <t>Überschriften finden</t>
  </si>
  <si>
    <t>Bildfolgen ausdrücken</t>
  </si>
  <si>
    <t>Mitteilungen, Wünsche, Fragen gestalten</t>
  </si>
  <si>
    <t>Gedächtnisstützen anwenden</t>
  </si>
  <si>
    <t>Spiel mit der Sprache</t>
  </si>
  <si>
    <t>Satz als Sinneinheit</t>
  </si>
  <si>
    <t>einfacher Gebrauch Wortarten</t>
  </si>
  <si>
    <t>Grundlegende Orthographie</t>
  </si>
  <si>
    <t>Deutsch</t>
  </si>
  <si>
    <t>Deutsch, Lesen, Schreiben (Grundstufe  I)</t>
  </si>
  <si>
    <t>Deutsch, Lesen Grundstufe II</t>
  </si>
  <si>
    <t>Sprechen situationsbezogen</t>
  </si>
  <si>
    <t>richtiger Abfolge erzählen</t>
  </si>
  <si>
    <t>Gehörte Geschichten erzählen</t>
  </si>
  <si>
    <t>Sachverhalte darstellen</t>
  </si>
  <si>
    <t>Sprecherziehung (Artikulation)</t>
  </si>
  <si>
    <t>Satzmuster erweitern</t>
  </si>
  <si>
    <t>Texte sinngestaltend wiedergeben</t>
  </si>
  <si>
    <t>Gesprächstechniken üben</t>
  </si>
  <si>
    <t>Lese- Schreibfertigkeit steigern</t>
  </si>
  <si>
    <t>Wortteile erfassen und hantieren</t>
  </si>
  <si>
    <t>individuelle Leseinteressen erarbeiten</t>
  </si>
  <si>
    <t>kurze Texte sinnerfassend lesen</t>
  </si>
  <si>
    <t>klanggestaltend vorlesen</t>
  </si>
  <si>
    <t>Schrift kreativ verwenden</t>
  </si>
  <si>
    <t>Texte folgerichtig schaffen</t>
  </si>
  <si>
    <t>Textsorten schaffen</t>
  </si>
  <si>
    <t>sachliche Zusammenhänge darstellen</t>
  </si>
  <si>
    <t>Wünsche schriftlich darstellen</t>
  </si>
  <si>
    <t>kreativ schreiben</t>
  </si>
  <si>
    <t>Satzarten kennen</t>
  </si>
  <si>
    <t>Wortfamilien erkennen</t>
  </si>
  <si>
    <t>Wortfelder erkennen</t>
  </si>
  <si>
    <t>Sinntragende Satzteile</t>
  </si>
  <si>
    <t>Satzzeichen</t>
  </si>
  <si>
    <t>Funktionaler Gebrauch Wortarten</t>
  </si>
  <si>
    <t>Kurze Texte selbst schreiben</t>
  </si>
  <si>
    <t>orthografische Durchgliederung</t>
  </si>
  <si>
    <t>Rechtschreibbesonderheiten (groß-klein…)</t>
  </si>
  <si>
    <t>Arbeit mit dem Wörterbuch</t>
  </si>
  <si>
    <t>lesen automatisieren</t>
  </si>
  <si>
    <t>Leseangebot erweitern</t>
  </si>
  <si>
    <t>Zeitungen Zeitschriften orientieren</t>
  </si>
  <si>
    <t>Rechtschreibregeln</t>
  </si>
  <si>
    <t>Rechtschreibgewissen entwickeln</t>
  </si>
  <si>
    <t>Schriftelemente gestalten</t>
  </si>
  <si>
    <t>Gebrauchstexte nutzen</t>
  </si>
  <si>
    <t>Literarische Texte kennen</t>
  </si>
  <si>
    <t>Kinder und Jugendliteratur kennen</t>
  </si>
  <si>
    <t>Dokumentationen gestalten</t>
  </si>
  <si>
    <t>Texte am Computer schaffen</t>
  </si>
  <si>
    <t>Textaufbau trainieren</t>
  </si>
  <si>
    <t>Gefühle Gedanken niederschreiben</t>
  </si>
  <si>
    <t>Unterschiedliche Satzarten</t>
  </si>
  <si>
    <t>Konjugation</t>
  </si>
  <si>
    <t>Deklination</t>
  </si>
  <si>
    <t>Wortschatz Fremdwörter</t>
  </si>
  <si>
    <t>Abkürzungen</t>
  </si>
  <si>
    <t>Komplexe Sprachgebilde verstehen</t>
  </si>
  <si>
    <t>Situationsbezogenes Sprechen</t>
  </si>
  <si>
    <t>Beziehungen aufbauen</t>
  </si>
  <si>
    <t>Interview</t>
  </si>
  <si>
    <t>Ausbau literarischer Formen</t>
  </si>
  <si>
    <t>Flüssiges Lesen</t>
  </si>
  <si>
    <t>Texte aufnehmen und bearbeiten</t>
  </si>
  <si>
    <t>Erfahrungshorizont erweitern</t>
  </si>
  <si>
    <t>Exzerpieren</t>
  </si>
  <si>
    <t>Gestaltungsmittel der Sprach erkennen</t>
  </si>
  <si>
    <t>Lösungen für Geschichten finden</t>
  </si>
  <si>
    <t>Individuelles Rechtschreibtraining</t>
  </si>
  <si>
    <t>Grundwortschatz steigern</t>
  </si>
  <si>
    <t>Sachtexte als Infoquelle</t>
  </si>
  <si>
    <t>Stellung nehmen</t>
  </si>
  <si>
    <t>AutorInnen kennenlernen</t>
  </si>
  <si>
    <t>Textverarbeitungen</t>
  </si>
  <si>
    <t>Infos aus elektronischen Medien</t>
  </si>
  <si>
    <t>Fantasiereich erzählen</t>
  </si>
  <si>
    <t>Gebrauchstexte sachgerecht gestalten</t>
  </si>
  <si>
    <t>Mehrgliedrige Sätze</t>
  </si>
  <si>
    <t>Passende Konjunktionen</t>
  </si>
  <si>
    <t>Valenz der Wortarten</t>
  </si>
  <si>
    <t>Wortschatz (Fremdwörter, Abkürzungen..)</t>
  </si>
  <si>
    <t>Freier Dialog und Gespräch</t>
  </si>
  <si>
    <t>Sachverhalte differenzieren</t>
  </si>
  <si>
    <t>Aspekte abwägen</t>
  </si>
  <si>
    <t>Information-Meinung unterscheiden</t>
  </si>
  <si>
    <t>Gesprächspartnerorientierung</t>
  </si>
  <si>
    <t>Sprache als Manipulation</t>
  </si>
  <si>
    <t>Konfliktsituationen sprachlich bewältigen</t>
  </si>
  <si>
    <t>Geschichten inszenieren</t>
  </si>
  <si>
    <t>Sprache an die Situation anpassen</t>
  </si>
  <si>
    <t>Steigern Lesetempo</t>
  </si>
  <si>
    <t>Textabsichten erkennen</t>
  </si>
  <si>
    <t>Sachverzeichnisse, Register erkennen</t>
  </si>
  <si>
    <t>Lesen als Freizeitgestaltung</t>
  </si>
  <si>
    <t>Mündlich Stellung nehmen</t>
  </si>
  <si>
    <t>Satzzeichen beherrschen</t>
  </si>
  <si>
    <t>Printmedien kritisch betrachten</t>
  </si>
  <si>
    <t>literarische Texte verfassen</t>
  </si>
  <si>
    <t>elektronische Medien durchschauen</t>
  </si>
  <si>
    <t>Kreative Texte verfassen</t>
  </si>
  <si>
    <t>Lebenspraktische Texte verfassen</t>
  </si>
  <si>
    <t>Wortarten und ihre Veränderungen</t>
  </si>
  <si>
    <t>Wortschatz aktiv passiv erweitern</t>
  </si>
  <si>
    <t>Begriffe in Standard- und Hochsprache bringen</t>
  </si>
  <si>
    <t>Sprachliche Zusammenhänge herstellen</t>
  </si>
  <si>
    <t>Neubildungen von Wörtern hinterfragen</t>
  </si>
  <si>
    <t>Moderne Medien nutzen</t>
  </si>
  <si>
    <t>Sprachliche Beeinflussung erkennen</t>
  </si>
  <si>
    <t>Gesprächsverlauf beeinflussen</t>
  </si>
  <si>
    <t>Konfliktstrategien erproben</t>
  </si>
  <si>
    <t>Spieltexte erarbeiten</t>
  </si>
  <si>
    <t>Situationsangemessene Sprachformen</t>
  </si>
  <si>
    <t>Lesetempo steigern</t>
  </si>
  <si>
    <t>Texte auswerten</t>
  </si>
  <si>
    <t>Texte aus verschiedene Epochen kennen</t>
  </si>
  <si>
    <t>Literarische Gattungen bestimmen</t>
  </si>
  <si>
    <t>Literatur Gegenwartsbezug herstellen</t>
  </si>
  <si>
    <t>Schriftlich Stellung nehmen</t>
  </si>
  <si>
    <t>Rechtschreibung Satzzeichen</t>
  </si>
  <si>
    <t>Formgebunden Schriften</t>
  </si>
  <si>
    <t>Texte umformulieren</t>
  </si>
  <si>
    <t>Wortarten und Veränderungen</t>
  </si>
  <si>
    <t>Wortschatzerweiterung</t>
  </si>
  <si>
    <t>Hoch- Standardsprache umgehen</t>
  </si>
  <si>
    <t>Gesamtsumme Deutsch</t>
  </si>
  <si>
    <t>Gesamtsumme Deutsch +softskills</t>
  </si>
  <si>
    <t>Es sind f. Deutsch 158 Punkte zu vergeben</t>
  </si>
  <si>
    <t>Prozentwert Deutsch</t>
  </si>
  <si>
    <t>Funktionelles Training</t>
  </si>
  <si>
    <t>Visuelle Wahrnehmung</t>
  </si>
  <si>
    <t>Formerkennung</t>
  </si>
  <si>
    <t>Formunterscheidung</t>
  </si>
  <si>
    <t>Formkonstanz (Figur -Grund Wahrnehmung)</t>
  </si>
  <si>
    <t>Farberkennung (rot, grün, blau, gelb, braun, orange)</t>
  </si>
  <si>
    <t>Linienführung</t>
  </si>
  <si>
    <t>Werkzeughaltung</t>
  </si>
  <si>
    <t>Lateralität</t>
  </si>
  <si>
    <t>assoziierte Bewegung</t>
  </si>
  <si>
    <t>Selbstorganisation</t>
  </si>
  <si>
    <t>Auge-Hand Koordination</t>
  </si>
  <si>
    <t>Handlungsplanung</t>
  </si>
  <si>
    <t>Motorik</t>
  </si>
  <si>
    <t>Auditive Wahrnehmung</t>
  </si>
  <si>
    <t>Ton-Geräusch Unterscheidung</t>
  </si>
  <si>
    <t>Tonhöhe (hoch - tief)</t>
  </si>
  <si>
    <t>Tonstärke (laut - leise)</t>
  </si>
  <si>
    <t>Reihenbildung serielles Training)</t>
  </si>
  <si>
    <t>Reihenorientierung (vorher-nachher)</t>
  </si>
  <si>
    <t>Sprache</t>
  </si>
  <si>
    <t>Lautbildung (Verwechslungen)</t>
  </si>
  <si>
    <t>Sprechfreude (Impulsivität)</t>
  </si>
  <si>
    <t>Wortschatztraining</t>
  </si>
  <si>
    <t>Benennen v. Gegenständen</t>
  </si>
  <si>
    <t>Anweisungen verstehen</t>
  </si>
  <si>
    <t>Sprachfehlertraining (Poltern, Dyslalien..)</t>
  </si>
  <si>
    <t>Taktil-kinästhetisch</t>
  </si>
  <si>
    <t>Konzentration</t>
  </si>
  <si>
    <t>Ablenkbarkeit</t>
  </si>
  <si>
    <t>Arbeitshaltung</t>
  </si>
  <si>
    <t>Kognition</t>
  </si>
  <si>
    <t>Zählen (zuordnend)</t>
  </si>
  <si>
    <t>Mengenerfassung</t>
  </si>
  <si>
    <t>Ruhig - nervös</t>
  </si>
  <si>
    <t>beherrscht - unbeherrscht</t>
  </si>
  <si>
    <t>freundlich - abweisend</t>
  </si>
  <si>
    <t>heiter - traurig</t>
  </si>
  <si>
    <t>aktiv-passiv</t>
  </si>
  <si>
    <t>selbstbewusst-unsicher</t>
  </si>
  <si>
    <t>Visuelle Serialität</t>
  </si>
  <si>
    <t>Differenzierungshören</t>
  </si>
  <si>
    <t>Differenzierungsvermögen</t>
  </si>
  <si>
    <t>Identifizierungsvermögen</t>
  </si>
  <si>
    <t>Aufmerksamkeitsdauer</t>
  </si>
  <si>
    <t>Zuhörbereitschaft</t>
  </si>
  <si>
    <t>Körpersprache (Mimik-Gestik)</t>
  </si>
  <si>
    <t>Sprachgedächtnis - kurz</t>
  </si>
  <si>
    <t>Zahlengedächtnis - kurz</t>
  </si>
  <si>
    <t>Sprachgedächtnis - lang</t>
  </si>
  <si>
    <t>Zahlengedächtnis - lang</t>
  </si>
  <si>
    <t>Produktives Denken</t>
  </si>
  <si>
    <t>Mengenhantierung</t>
  </si>
  <si>
    <t>sozial-emotionaler Bereich</t>
  </si>
  <si>
    <t>Kooperationsverhalten</t>
  </si>
  <si>
    <t>Kontaktverhalten</t>
  </si>
  <si>
    <t>Selbstkontrolle</t>
  </si>
  <si>
    <t>Lernbereitschaft</t>
  </si>
  <si>
    <t>Gesamtsumme funkt.Übungen</t>
  </si>
  <si>
    <t>Prozentsatz (52 Punkte möglich)</t>
  </si>
  <si>
    <t>Trainiert das Programm…</t>
  </si>
  <si>
    <t>Historische Fachkompetenz (Steinzeit bis Mittelalter)</t>
  </si>
  <si>
    <t xml:space="preserve">Historische Fachkompetenz (Neuzeit, Ende des 1. WK) </t>
  </si>
  <si>
    <t>Historische Fachkompetenz (1.WK bis zur Gegenwart)</t>
  </si>
  <si>
    <t>Diverse Ökosysteme</t>
  </si>
  <si>
    <t>Prozentsatz 40 Pkte möglich</t>
  </si>
  <si>
    <t>Prozentsatz 61 Pkt.möglich</t>
  </si>
  <si>
    <t>Prozentsatz 42 Punkte möglich</t>
  </si>
  <si>
    <t>Prozensatz es sind 49 Punkte erreichbar</t>
  </si>
  <si>
    <t>Maßaufgaben in Sachtexten</t>
  </si>
  <si>
    <t>Burchzahlen lesen und schreiben</t>
  </si>
  <si>
    <t>Winkel kennenlernen</t>
  </si>
  <si>
    <t>Dreiceck, Viereck zeichne</t>
  </si>
  <si>
    <t>Bruchrechnen festigen</t>
  </si>
  <si>
    <t>Gedanken sprechend entwickeln</t>
  </si>
  <si>
    <t>Richtungshören</t>
  </si>
  <si>
    <t>mit Texten kritisch auseinandersetzen</t>
  </si>
  <si>
    <t>Grundwortschatz ausbauen</t>
  </si>
  <si>
    <t>Infos aus den Medien entnehmen</t>
  </si>
  <si>
    <t>Sprache spielerisch einsetzen</t>
  </si>
  <si>
    <t>Synonymlexika . Thesaurus…</t>
  </si>
  <si>
    <t>Büchereiangebot nutzen</t>
  </si>
  <si>
    <t>Lexika arbeiten</t>
  </si>
  <si>
    <t>Informationen kritisch bewerten</t>
  </si>
  <si>
    <t>Syntax kritisch betrachten</t>
  </si>
  <si>
    <t>Fantasievoll schreiben</t>
  </si>
  <si>
    <t>Mündlich und schriftlich weitererzählen</t>
  </si>
  <si>
    <t>Prozentsatz, 112 Punkte möglich</t>
  </si>
  <si>
    <t>Prozentsatz, es sind 34 Pkte. möglich</t>
  </si>
  <si>
    <t>Gesamtsumme Geografie</t>
  </si>
  <si>
    <t>Prozentwert</t>
  </si>
  <si>
    <t>Recht durchsetzen</t>
  </si>
  <si>
    <t>Mitgefühl bzw. Einfühlungsvermögen</t>
  </si>
  <si>
    <t>Geschichte und Sozialkunde</t>
  </si>
  <si>
    <t>Geografie und Wirtschaftskunde</t>
  </si>
  <si>
    <t>Prozentsatz</t>
  </si>
  <si>
    <t>Biologie und Umweltkunde</t>
  </si>
  <si>
    <t>Physik und Chemie</t>
  </si>
  <si>
    <t>Energie im Haushalt</t>
  </si>
  <si>
    <t>Mathematik</t>
  </si>
  <si>
    <t>verständnisvolles Lernen</t>
  </si>
  <si>
    <t>Berufs- Alltagsrelevanz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</si>
</sst>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7" fillId="3" borderId="1" xfId="0" applyFont="1" applyFill="1" applyBorder="1"/>
    <xf numFmtId="0" fontId="6" fillId="0" borderId="0" xfId="0" applyFont="1"/>
    <xf numFmtId="0" fontId="9" fillId="4" borderId="1" xfId="1" applyFont="1" applyBorder="1"/>
    <xf numFmtId="9" fontId="9" fillId="2" borderId="1" xfId="3" applyFont="1" applyFill="1" applyBorder="1"/>
    <xf numFmtId="0" fontId="10" fillId="0" borderId="1" xfId="2" applyFont="1" applyBorder="1" applyAlignment="1" applyProtection="1">
      <alignment horizontal="left" indent="1"/>
    </xf>
    <xf numFmtId="0" fontId="12" fillId="4" borderId="1" xfId="1" applyFont="1" applyBorder="1"/>
    <xf numFmtId="0" fontId="8" fillId="0" borderId="1" xfId="2" applyFont="1" applyBorder="1" applyAlignment="1" applyProtection="1">
      <alignment horizontal="left" indent="1"/>
    </xf>
    <xf numFmtId="0" fontId="7" fillId="0" borderId="1" xfId="0" applyFont="1" applyFill="1" applyBorder="1"/>
    <xf numFmtId="0" fontId="9" fillId="0" borderId="1" xfId="1" applyFont="1" applyFill="1" applyBorder="1"/>
    <xf numFmtId="0" fontId="6" fillId="3" borderId="1" xfId="0" applyFont="1" applyFill="1" applyBorder="1"/>
    <xf numFmtId="9" fontId="7" fillId="3" borderId="1" xfId="3" applyFont="1" applyFill="1" applyBorder="1"/>
    <xf numFmtId="9" fontId="12" fillId="2" borderId="1" xfId="3" applyFont="1" applyFill="1" applyBorder="1"/>
    <xf numFmtId="0" fontId="7" fillId="0" borderId="1" xfId="0" applyFont="1" applyBorder="1"/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4" borderId="1" xfId="1" applyFont="1" applyBorder="1" applyAlignment="1">
      <alignment horizontal="center"/>
    </xf>
    <xf numFmtId="9" fontId="7" fillId="3" borderId="1" xfId="3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/>
    <xf numFmtId="0" fontId="5" fillId="0" borderId="2" xfId="0" applyFont="1" applyBorder="1"/>
    <xf numFmtId="0" fontId="9" fillId="4" borderId="2" xfId="1" applyFont="1" applyBorder="1"/>
    <xf numFmtId="0" fontId="12" fillId="4" borderId="2" xfId="1" applyFont="1" applyBorder="1"/>
    <xf numFmtId="0" fontId="7" fillId="0" borderId="2" xfId="0" applyFont="1" applyBorder="1"/>
    <xf numFmtId="0" fontId="2" fillId="3" borderId="2" xfId="0" applyFont="1" applyFill="1" applyBorder="1"/>
    <xf numFmtId="0" fontId="7" fillId="3" borderId="2" xfId="0" applyFont="1" applyFill="1" applyBorder="1" applyAlignment="1"/>
    <xf numFmtId="9" fontId="12" fillId="2" borderId="1" xfId="3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1" xfId="1" applyFont="1" applyFill="1" applyBorder="1" applyAlignment="1">
      <alignment horizontal="center"/>
    </xf>
    <xf numFmtId="0" fontId="15" fillId="3" borderId="1" xfId="1" applyFont="1" applyFill="1" applyBorder="1"/>
    <xf numFmtId="0" fontId="15" fillId="3" borderId="1" xfId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2" fillId="4" borderId="1" xfId="1" applyFont="1" applyBorder="1" applyAlignment="1">
      <alignment horizontal="center" wrapText="1"/>
    </xf>
    <xf numFmtId="9" fontId="9" fillId="2" borderId="1" xfId="3" applyFont="1" applyFill="1" applyBorder="1" applyAlignment="1">
      <alignment horizontal="center"/>
    </xf>
    <xf numFmtId="9" fontId="12" fillId="2" borderId="1" xfId="3" applyFont="1" applyFill="1" applyBorder="1" applyAlignment="1">
      <alignment horizontal="center" wrapText="1"/>
    </xf>
    <xf numFmtId="0" fontId="14" fillId="4" borderId="1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6" fillId="0" borderId="1" xfId="1" applyFont="1" applyFill="1" applyBorder="1"/>
    <xf numFmtId="0" fontId="16" fillId="0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3" fillId="0" borderId="1" xfId="0" applyFont="1" applyBorder="1"/>
    <xf numFmtId="0" fontId="6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4">
    <cellStyle name="Good" xfId="1" builtinId="26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.wikipedia.org/wiki/Menschenf%C3%BChru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opLeftCell="A39" workbookViewId="0">
      <selection activeCell="B47" sqref="B47"/>
    </sheetView>
  </sheetViews>
  <sheetFormatPr defaultColWidth="11.42578125" defaultRowHeight="15.75"/>
  <cols>
    <col min="1" max="1" width="66.5703125" style="11" customWidth="1"/>
    <col min="2" max="2" width="12" style="7" customWidth="1"/>
    <col min="3" max="16384" width="11.42578125" style="7"/>
  </cols>
  <sheetData>
    <row r="1" spans="1:4">
      <c r="A1" s="59" t="s">
        <v>37</v>
      </c>
      <c r="B1" s="59"/>
    </row>
    <row r="2" spans="1:4">
      <c r="A2" s="57"/>
      <c r="B2" s="58"/>
      <c r="C2" s="8"/>
    </row>
    <row r="3" spans="1:4">
      <c r="A3" s="10" t="s">
        <v>0</v>
      </c>
      <c r="B3" s="10"/>
    </row>
    <row r="4" spans="1:4">
      <c r="A4" s="56" t="s">
        <v>1</v>
      </c>
      <c r="B4" s="22"/>
    </row>
    <row r="5" spans="1:4">
      <c r="A5" s="56" t="s">
        <v>2</v>
      </c>
      <c r="B5" s="22"/>
    </row>
    <row r="6" spans="1:4">
      <c r="A6" s="56" t="s">
        <v>3</v>
      </c>
      <c r="B6" s="22"/>
    </row>
    <row r="7" spans="1:4">
      <c r="A7" s="56" t="s">
        <v>4</v>
      </c>
      <c r="B7" s="22"/>
    </row>
    <row r="8" spans="1:4">
      <c r="A8" s="56" t="s">
        <v>5</v>
      </c>
      <c r="B8" s="22"/>
    </row>
    <row r="9" spans="1:4">
      <c r="A9" s="56" t="s">
        <v>6</v>
      </c>
      <c r="B9" s="22"/>
      <c r="D9" s="7" t="s">
        <v>164</v>
      </c>
    </row>
    <row r="10" spans="1:4">
      <c r="A10" s="56" t="s">
        <v>7</v>
      </c>
      <c r="B10" s="22"/>
    </row>
    <row r="11" spans="1:4">
      <c r="A11" s="56" t="s">
        <v>8</v>
      </c>
      <c r="B11" s="22"/>
    </row>
    <row r="12" spans="1:4">
      <c r="A12" s="12" t="s">
        <v>89</v>
      </c>
      <c r="B12" s="12">
        <f>SUM(B4:B11)</f>
        <v>0</v>
      </c>
    </row>
    <row r="13" spans="1:4">
      <c r="A13" s="12" t="s">
        <v>619</v>
      </c>
      <c r="B13" s="13">
        <f>B12/8</f>
        <v>0</v>
      </c>
    </row>
    <row r="14" spans="1:4">
      <c r="A14" s="14"/>
      <c r="B14" s="22"/>
    </row>
    <row r="15" spans="1:4">
      <c r="A15" s="10" t="s">
        <v>9</v>
      </c>
      <c r="B15" s="10"/>
    </row>
    <row r="16" spans="1:4">
      <c r="A16" s="23" t="s">
        <v>10</v>
      </c>
      <c r="B16" s="22"/>
    </row>
    <row r="17" spans="1:2">
      <c r="A17" s="56" t="s">
        <v>11</v>
      </c>
      <c r="B17" s="22"/>
    </row>
    <row r="18" spans="1:2">
      <c r="A18" s="56" t="s">
        <v>621</v>
      </c>
      <c r="B18" s="22"/>
    </row>
    <row r="19" spans="1:2">
      <c r="A19" s="56" t="s">
        <v>12</v>
      </c>
      <c r="B19" s="22"/>
    </row>
    <row r="20" spans="1:2">
      <c r="A20" s="23" t="s">
        <v>620</v>
      </c>
      <c r="B20" s="22"/>
    </row>
    <row r="21" spans="1:2">
      <c r="A21" s="56" t="s">
        <v>13</v>
      </c>
      <c r="B21" s="22"/>
    </row>
    <row r="22" spans="1:2">
      <c r="A22" s="56" t="s">
        <v>14</v>
      </c>
      <c r="B22" s="22"/>
    </row>
    <row r="23" spans="1:2">
      <c r="A23" s="56" t="s">
        <v>15</v>
      </c>
      <c r="B23" s="22"/>
    </row>
    <row r="24" spans="1:2">
      <c r="A24" s="56" t="s">
        <v>16</v>
      </c>
      <c r="B24" s="22"/>
    </row>
    <row r="25" spans="1:2">
      <c r="A25" s="56" t="s">
        <v>17</v>
      </c>
      <c r="B25" s="22"/>
    </row>
    <row r="26" spans="1:2">
      <c r="A26" s="56" t="s">
        <v>18</v>
      </c>
      <c r="B26" s="22"/>
    </row>
    <row r="27" spans="1:2">
      <c r="A27" s="56" t="s">
        <v>19</v>
      </c>
      <c r="B27" s="22"/>
    </row>
    <row r="28" spans="1:2">
      <c r="A28" s="12" t="s">
        <v>89</v>
      </c>
      <c r="B28" s="12">
        <f>SUM(B16:B27)</f>
        <v>0</v>
      </c>
    </row>
    <row r="29" spans="1:2">
      <c r="A29" s="15" t="s">
        <v>619</v>
      </c>
      <c r="B29" s="21">
        <f>B28/12</f>
        <v>0</v>
      </c>
    </row>
    <row r="30" spans="1:2">
      <c r="A30" s="16"/>
      <c r="B30" s="17"/>
    </row>
    <row r="31" spans="1:2">
      <c r="A31" s="10" t="s">
        <v>20</v>
      </c>
      <c r="B31" s="10"/>
    </row>
    <row r="32" spans="1:2">
      <c r="A32" s="56" t="s">
        <v>21</v>
      </c>
      <c r="B32" s="22"/>
    </row>
    <row r="33" spans="1:2">
      <c r="A33" s="56" t="s">
        <v>22</v>
      </c>
      <c r="B33" s="22"/>
    </row>
    <row r="34" spans="1:2">
      <c r="A34" s="56" t="s">
        <v>23</v>
      </c>
      <c r="B34" s="22"/>
    </row>
    <row r="35" spans="1:2">
      <c r="A35" s="56" t="s">
        <v>24</v>
      </c>
      <c r="B35" s="22"/>
    </row>
    <row r="36" spans="1:2">
      <c r="A36" s="56" t="s">
        <v>25</v>
      </c>
      <c r="B36" s="18"/>
    </row>
    <row r="37" spans="1:2">
      <c r="A37" s="15" t="s">
        <v>89</v>
      </c>
      <c r="B37" s="15">
        <f>SUM(B32:B36)</f>
        <v>0</v>
      </c>
    </row>
    <row r="38" spans="1:2">
      <c r="A38" s="15" t="s">
        <v>619</v>
      </c>
      <c r="B38" s="21">
        <f>B37/5</f>
        <v>0</v>
      </c>
    </row>
    <row r="39" spans="1:2">
      <c r="A39" s="16"/>
      <c r="B39" s="17"/>
    </row>
    <row r="40" spans="1:2">
      <c r="A40" s="10" t="s">
        <v>26</v>
      </c>
      <c r="B40" s="10"/>
    </row>
    <row r="41" spans="1:2">
      <c r="A41" s="56" t="s">
        <v>27</v>
      </c>
      <c r="B41" s="22"/>
    </row>
    <row r="42" spans="1:2">
      <c r="A42" s="56" t="s">
        <v>28</v>
      </c>
      <c r="B42" s="22"/>
    </row>
    <row r="43" spans="1:2">
      <c r="A43" s="56" t="s">
        <v>29</v>
      </c>
      <c r="B43" s="22"/>
    </row>
    <row r="44" spans="1:2">
      <c r="A44" s="56" t="s">
        <v>30</v>
      </c>
      <c r="B44" s="22"/>
    </row>
    <row r="45" spans="1:2">
      <c r="A45" s="56" t="s">
        <v>31</v>
      </c>
      <c r="B45" s="22"/>
    </row>
    <row r="46" spans="1:2">
      <c r="A46" s="56" t="s">
        <v>32</v>
      </c>
      <c r="B46" s="22"/>
    </row>
    <row r="47" spans="1:2">
      <c r="A47" s="56" t="s">
        <v>33</v>
      </c>
      <c r="B47" s="18"/>
    </row>
    <row r="48" spans="1:2">
      <c r="A48" s="15" t="s">
        <v>89</v>
      </c>
      <c r="B48" s="15">
        <f>SUM(B41:B47)</f>
        <v>0</v>
      </c>
    </row>
    <row r="49" spans="1:2">
      <c r="A49" s="15" t="s">
        <v>619</v>
      </c>
      <c r="B49" s="21">
        <f>B48/7</f>
        <v>0</v>
      </c>
    </row>
    <row r="50" spans="1:2">
      <c r="A50" s="16"/>
      <c r="B50" s="17"/>
    </row>
    <row r="51" spans="1:2">
      <c r="A51" s="10" t="s">
        <v>34</v>
      </c>
      <c r="B51" s="10"/>
    </row>
    <row r="52" spans="1:2">
      <c r="A52" s="56" t="s">
        <v>35</v>
      </c>
      <c r="B52" s="22"/>
    </row>
    <row r="53" spans="1:2">
      <c r="A53" s="56" t="s">
        <v>36</v>
      </c>
      <c r="B53" s="18"/>
    </row>
    <row r="54" spans="1:2">
      <c r="A54" s="15" t="s">
        <v>89</v>
      </c>
      <c r="B54" s="15">
        <f>SUM(B52:B53)</f>
        <v>0</v>
      </c>
    </row>
    <row r="55" spans="1:2">
      <c r="A55" s="15" t="s">
        <v>619</v>
      </c>
      <c r="B55" s="21">
        <f>B54/2</f>
        <v>0</v>
      </c>
    </row>
    <row r="56" spans="1:2">
      <c r="A56" s="18"/>
      <c r="B56" s="22"/>
    </row>
    <row r="57" spans="1:2">
      <c r="A57" s="10" t="s">
        <v>91</v>
      </c>
      <c r="B57" s="10">
        <f>SUM(B54,B48,B37,B28,B12)</f>
        <v>0</v>
      </c>
    </row>
    <row r="58" spans="1:2">
      <c r="A58" s="19" t="s">
        <v>617</v>
      </c>
      <c r="B58" s="20">
        <f>B57/34</f>
        <v>0</v>
      </c>
    </row>
  </sheetData>
  <mergeCells count="2">
    <mergeCell ref="A2:B2"/>
    <mergeCell ref="A1:B1"/>
  </mergeCells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4:B11 B16:B27 B31:B35 B40:B46 B51:B52">
      <formula1>0</formula1>
      <formula2>1</formula2>
    </dataValidation>
  </dataValidations>
  <hyperlinks>
    <hyperlink ref="A40" r:id="rId1" tooltip="Menschenführung" display="http://de.wikipedia.org/wiki/Menschenf%C3%BChrung"/>
  </hyperlink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topLeftCell="A49" workbookViewId="0">
      <selection activeCell="B73" sqref="B73"/>
    </sheetView>
  </sheetViews>
  <sheetFormatPr defaultColWidth="11.42578125" defaultRowHeight="15"/>
  <cols>
    <col min="1" max="1" width="67.42578125" customWidth="1"/>
    <col min="2" max="2" width="9.7109375" style="1" customWidth="1"/>
  </cols>
  <sheetData>
    <row r="1" spans="1:2" ht="15.75">
      <c r="A1" s="29" t="s">
        <v>622</v>
      </c>
      <c r="B1" s="24"/>
    </row>
    <row r="2" spans="1:2" ht="15.75">
      <c r="A2" s="30" t="s">
        <v>38</v>
      </c>
      <c r="B2" s="26"/>
    </row>
    <row r="3" spans="1:2" ht="15.75">
      <c r="A3" s="31" t="s">
        <v>39</v>
      </c>
      <c r="B3" s="25"/>
    </row>
    <row r="4" spans="1:2" ht="15.75">
      <c r="A4" s="31" t="s">
        <v>40</v>
      </c>
      <c r="B4" s="25"/>
    </row>
    <row r="5" spans="1:2" ht="15.75">
      <c r="A5" s="31" t="s">
        <v>41</v>
      </c>
      <c r="B5" s="25"/>
    </row>
    <row r="6" spans="1:2" ht="15.75">
      <c r="A6" s="31" t="s">
        <v>42</v>
      </c>
      <c r="B6" s="25"/>
    </row>
    <row r="7" spans="1:2" ht="15.75">
      <c r="A7" s="31" t="s">
        <v>43</v>
      </c>
      <c r="B7" s="25"/>
    </row>
    <row r="8" spans="1:2" ht="15.75">
      <c r="A8" s="31" t="s">
        <v>44</v>
      </c>
      <c r="B8" s="25"/>
    </row>
    <row r="9" spans="1:2" ht="15.75">
      <c r="A9" s="31" t="s">
        <v>45</v>
      </c>
      <c r="B9" s="25"/>
    </row>
    <row r="10" spans="1:2" ht="15.75">
      <c r="A10" s="32" t="s">
        <v>89</v>
      </c>
      <c r="B10" s="27">
        <f>SUM(B3:B9)</f>
        <v>0</v>
      </c>
    </row>
    <row r="11" spans="1:2">
      <c r="A11" s="33" t="s">
        <v>619</v>
      </c>
      <c r="B11" s="37">
        <f>B10/7</f>
        <v>0</v>
      </c>
    </row>
    <row r="12" spans="1:2">
      <c r="B12" s="38"/>
    </row>
    <row r="13" spans="1:2" ht="15.75">
      <c r="A13" s="30" t="s">
        <v>46</v>
      </c>
      <c r="B13" s="26"/>
    </row>
    <row r="14" spans="1:2" ht="15.75">
      <c r="A14" s="31" t="s">
        <v>47</v>
      </c>
      <c r="B14" s="25"/>
    </row>
    <row r="15" spans="1:2" ht="15.75">
      <c r="A15" s="31" t="s">
        <v>48</v>
      </c>
      <c r="B15" s="25"/>
    </row>
    <row r="16" spans="1:2" ht="15.75">
      <c r="A16" s="31" t="s">
        <v>50</v>
      </c>
      <c r="B16" s="25"/>
    </row>
    <row r="17" spans="1:2" ht="15.75">
      <c r="A17" s="31" t="s">
        <v>49</v>
      </c>
      <c r="B17" s="25"/>
    </row>
    <row r="18" spans="1:2" ht="15.75">
      <c r="A18" s="31" t="s">
        <v>51</v>
      </c>
      <c r="B18" s="25"/>
    </row>
    <row r="19" spans="1:2" ht="15.75">
      <c r="A19" s="31" t="s">
        <v>52</v>
      </c>
      <c r="B19" s="25"/>
    </row>
    <row r="20" spans="1:2" ht="15.75">
      <c r="A20" s="31" t="s">
        <v>53</v>
      </c>
      <c r="B20" s="25"/>
    </row>
    <row r="21" spans="1:2" ht="15.75">
      <c r="A21" s="32" t="s">
        <v>89</v>
      </c>
      <c r="B21" s="27">
        <f>SUM(B14:B20)</f>
        <v>0</v>
      </c>
    </row>
    <row r="22" spans="1:2">
      <c r="A22" s="33" t="s">
        <v>619</v>
      </c>
      <c r="B22" s="37">
        <f>B21/7</f>
        <v>0</v>
      </c>
    </row>
    <row r="23" spans="1:2">
      <c r="B23" s="38"/>
    </row>
    <row r="24" spans="1:2" ht="15.75">
      <c r="A24" s="30" t="s">
        <v>590</v>
      </c>
      <c r="B24" s="26" t="s">
        <v>163</v>
      </c>
    </row>
    <row r="25" spans="1:2" ht="15.75">
      <c r="A25" s="31" t="s">
        <v>54</v>
      </c>
      <c r="B25" s="25"/>
    </row>
    <row r="26" spans="1:2" ht="15.75">
      <c r="A26" s="31" t="s">
        <v>55</v>
      </c>
      <c r="B26" s="25"/>
    </row>
    <row r="27" spans="1:2" ht="15.75">
      <c r="A27" s="31" t="s">
        <v>56</v>
      </c>
      <c r="B27" s="25"/>
    </row>
    <row r="28" spans="1:2" ht="15.75">
      <c r="A28" s="31" t="s">
        <v>57</v>
      </c>
      <c r="B28" s="25"/>
    </row>
    <row r="29" spans="1:2" ht="15.75">
      <c r="A29" s="31" t="s">
        <v>58</v>
      </c>
      <c r="B29" s="25"/>
    </row>
    <row r="30" spans="1:2" ht="15.75">
      <c r="A30" s="31" t="s">
        <v>59</v>
      </c>
      <c r="B30" s="25"/>
    </row>
    <row r="31" spans="1:2" ht="15.75">
      <c r="A31" s="31" t="s">
        <v>60</v>
      </c>
      <c r="B31" s="25"/>
    </row>
    <row r="32" spans="1:2" ht="15.75">
      <c r="A32" s="31" t="s">
        <v>61</v>
      </c>
      <c r="B32" s="25"/>
    </row>
    <row r="33" spans="1:2" ht="15.75">
      <c r="A33" s="31" t="s">
        <v>62</v>
      </c>
      <c r="B33" s="25"/>
    </row>
    <row r="34" spans="1:2" ht="15.75">
      <c r="A34" s="31" t="s">
        <v>63</v>
      </c>
      <c r="B34" s="25"/>
    </row>
    <row r="35" spans="1:2" ht="15.75">
      <c r="A35" s="31" t="s">
        <v>64</v>
      </c>
      <c r="B35" s="25"/>
    </row>
    <row r="36" spans="1:2" ht="15.75">
      <c r="A36" s="31" t="s">
        <v>65</v>
      </c>
      <c r="B36" s="25"/>
    </row>
    <row r="37" spans="1:2" ht="15.75">
      <c r="A37" s="32" t="s">
        <v>89</v>
      </c>
      <c r="B37" s="27">
        <f>SUM(B25:B36)</f>
        <v>0</v>
      </c>
    </row>
    <row r="38" spans="1:2">
      <c r="A38" s="33" t="s">
        <v>619</v>
      </c>
      <c r="B38" s="37">
        <f>B37/12</f>
        <v>0</v>
      </c>
    </row>
    <row r="39" spans="1:2">
      <c r="B39" s="38"/>
    </row>
    <row r="40" spans="1:2" ht="15.75">
      <c r="A40" s="30" t="s">
        <v>591</v>
      </c>
      <c r="B40" s="26" t="s">
        <v>162</v>
      </c>
    </row>
    <row r="41" spans="1:2" ht="15.75">
      <c r="A41" s="31" t="s">
        <v>66</v>
      </c>
      <c r="B41" s="25"/>
    </row>
    <row r="42" spans="1:2" ht="15.75">
      <c r="A42" s="31" t="s">
        <v>67</v>
      </c>
      <c r="B42" s="25"/>
    </row>
    <row r="43" spans="1:2" ht="15.75">
      <c r="A43" s="31" t="s">
        <v>68</v>
      </c>
      <c r="B43" s="25"/>
    </row>
    <row r="44" spans="1:2" ht="15.75">
      <c r="A44" s="31" t="s">
        <v>69</v>
      </c>
      <c r="B44" s="25"/>
    </row>
    <row r="45" spans="1:2" ht="15.75">
      <c r="A45" s="31" t="s">
        <v>70</v>
      </c>
      <c r="B45" s="25"/>
    </row>
    <row r="46" spans="1:2" ht="15.75">
      <c r="A46" s="31" t="s">
        <v>71</v>
      </c>
      <c r="B46" s="25"/>
    </row>
    <row r="47" spans="1:2" ht="15.75">
      <c r="A47" s="31" t="s">
        <v>72</v>
      </c>
      <c r="B47" s="25"/>
    </row>
    <row r="48" spans="1:2" ht="15.75">
      <c r="A48" s="31" t="s">
        <v>73</v>
      </c>
      <c r="B48" s="25"/>
    </row>
    <row r="49" spans="1:2" ht="15.75">
      <c r="A49" s="31" t="s">
        <v>74</v>
      </c>
      <c r="B49" s="25"/>
    </row>
    <row r="50" spans="1:2" ht="15.75">
      <c r="A50" s="31" t="s">
        <v>75</v>
      </c>
      <c r="B50" s="25"/>
    </row>
    <row r="51" spans="1:2" ht="15.75">
      <c r="A51" s="31" t="s">
        <v>76</v>
      </c>
      <c r="B51" s="25"/>
    </row>
    <row r="52" spans="1:2" ht="15.75">
      <c r="A52" s="31" t="s">
        <v>77</v>
      </c>
      <c r="B52" s="25"/>
    </row>
    <row r="53" spans="1:2" ht="15.75">
      <c r="A53" s="32" t="s">
        <v>89</v>
      </c>
      <c r="B53" s="27"/>
    </row>
    <row r="54" spans="1:2">
      <c r="A54" s="33" t="s">
        <v>619</v>
      </c>
      <c r="B54" s="37">
        <f>B53/12</f>
        <v>0</v>
      </c>
    </row>
    <row r="55" spans="1:2">
      <c r="B55" s="38"/>
    </row>
    <row r="56" spans="1:2" ht="15.75">
      <c r="A56" s="30" t="s">
        <v>592</v>
      </c>
      <c r="B56" s="26" t="s">
        <v>161</v>
      </c>
    </row>
    <row r="57" spans="1:2" ht="15.75">
      <c r="A57" s="31" t="s">
        <v>78</v>
      </c>
      <c r="B57" s="25">
        <v>0</v>
      </c>
    </row>
    <row r="58" spans="1:2" ht="15.75">
      <c r="A58" s="31" t="s">
        <v>79</v>
      </c>
      <c r="B58" s="25">
        <v>0</v>
      </c>
    </row>
    <row r="59" spans="1:2" ht="15.75">
      <c r="A59" s="31" t="s">
        <v>80</v>
      </c>
      <c r="B59" s="25">
        <v>0</v>
      </c>
    </row>
    <row r="60" spans="1:2" ht="15.75">
      <c r="A60" s="31" t="s">
        <v>81</v>
      </c>
      <c r="B60" s="25">
        <v>0</v>
      </c>
    </row>
    <row r="61" spans="1:2" ht="15.75">
      <c r="A61" s="31" t="s">
        <v>82</v>
      </c>
      <c r="B61" s="25">
        <v>0</v>
      </c>
    </row>
    <row r="62" spans="1:2" ht="15.75">
      <c r="A62" s="31" t="s">
        <v>83</v>
      </c>
      <c r="B62" s="25">
        <v>0</v>
      </c>
    </row>
    <row r="63" spans="1:2" ht="15.75">
      <c r="A63" s="31" t="s">
        <v>84</v>
      </c>
      <c r="B63" s="25">
        <v>0</v>
      </c>
    </row>
    <row r="64" spans="1:2" ht="15.75">
      <c r="A64" s="31" t="s">
        <v>85</v>
      </c>
      <c r="B64" s="25">
        <v>0</v>
      </c>
    </row>
    <row r="65" spans="1:2" ht="15.75">
      <c r="A65" s="31" t="s">
        <v>86</v>
      </c>
      <c r="B65" s="25">
        <v>0</v>
      </c>
    </row>
    <row r="66" spans="1:2" ht="15.75">
      <c r="A66" s="31" t="s">
        <v>87</v>
      </c>
      <c r="B66" s="25">
        <v>0</v>
      </c>
    </row>
    <row r="67" spans="1:2" ht="15.75">
      <c r="A67" s="31" t="s">
        <v>88</v>
      </c>
      <c r="B67" s="25">
        <v>0</v>
      </c>
    </row>
    <row r="68" spans="1:2" ht="15.75">
      <c r="A68" s="32" t="s">
        <v>89</v>
      </c>
      <c r="B68" s="27">
        <f>SUM(B57:B67)</f>
        <v>0</v>
      </c>
    </row>
    <row r="69" spans="1:2">
      <c r="A69" s="33" t="s">
        <v>619</v>
      </c>
      <c r="B69" s="37">
        <f>B68/11</f>
        <v>0</v>
      </c>
    </row>
    <row r="70" spans="1:2">
      <c r="B70" s="38"/>
    </row>
    <row r="71" spans="1:2" ht="15.75">
      <c r="A71" s="30" t="s">
        <v>90</v>
      </c>
      <c r="B71" s="39">
        <f>SUM(B68,B53,B37,B21,B10)</f>
        <v>0</v>
      </c>
    </row>
    <row r="72" spans="1:2" ht="15.75">
      <c r="A72" s="34"/>
      <c r="B72" s="24"/>
    </row>
    <row r="73" spans="1:2" s="2" customFormat="1" ht="18.75">
      <c r="A73" s="35" t="s">
        <v>92</v>
      </c>
      <c r="B73" s="40">
        <f ca="1">SUM(B71+softskills!B57)</f>
        <v>0</v>
      </c>
    </row>
    <row r="74" spans="1:2" ht="15.75">
      <c r="A74" s="36" t="s">
        <v>594</v>
      </c>
      <c r="B74" s="28">
        <f>B71/40</f>
        <v>0</v>
      </c>
    </row>
    <row r="75" spans="1:2" ht="18.75">
      <c r="A75" s="5"/>
      <c r="B75" s="5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3:B9 B14:B20 B25:B36 B41:B52 B57:B67">
      <formula1>0</formula1>
      <formula2>1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9"/>
  <sheetViews>
    <sheetView workbookViewId="0">
      <selection activeCell="B89" sqref="B89"/>
    </sheetView>
  </sheetViews>
  <sheetFormatPr defaultColWidth="11.42578125" defaultRowHeight="18.75"/>
  <cols>
    <col min="1" max="1" width="79.140625" style="2" customWidth="1"/>
    <col min="2" max="2" width="10.85546875" style="6" customWidth="1"/>
    <col min="3" max="16384" width="11.42578125" style="2"/>
  </cols>
  <sheetData>
    <row r="1" spans="1:2">
      <c r="A1" s="24" t="s">
        <v>623</v>
      </c>
      <c r="B1" s="24"/>
    </row>
    <row r="2" spans="1:2">
      <c r="A2" s="10" t="s">
        <v>93</v>
      </c>
      <c r="B2" s="26"/>
    </row>
    <row r="3" spans="1:2">
      <c r="A3" s="9" t="s">
        <v>95</v>
      </c>
      <c r="B3" s="41"/>
    </row>
    <row r="4" spans="1:2">
      <c r="A4" s="9" t="s">
        <v>97</v>
      </c>
      <c r="B4" s="41"/>
    </row>
    <row r="5" spans="1:2">
      <c r="A5" s="9" t="s">
        <v>98</v>
      </c>
      <c r="B5" s="41"/>
    </row>
    <row r="6" spans="1:2">
      <c r="A6" s="9" t="s">
        <v>100</v>
      </c>
      <c r="B6" s="41"/>
    </row>
    <row r="7" spans="1:2">
      <c r="A7" s="9" t="s">
        <v>99</v>
      </c>
      <c r="B7" s="41"/>
    </row>
    <row r="8" spans="1:2">
      <c r="A8" s="9" t="s">
        <v>101</v>
      </c>
      <c r="B8" s="41"/>
    </row>
    <row r="9" spans="1:2">
      <c r="A9" s="9" t="s">
        <v>102</v>
      </c>
      <c r="B9" s="41"/>
    </row>
    <row r="10" spans="1:2">
      <c r="A10" s="12" t="s">
        <v>89</v>
      </c>
      <c r="B10" s="27">
        <f>SUM(B3:B9)</f>
        <v>0</v>
      </c>
    </row>
    <row r="11" spans="1:2">
      <c r="A11" s="12" t="s">
        <v>624</v>
      </c>
      <c r="B11" s="48">
        <f>B10/7</f>
        <v>0</v>
      </c>
    </row>
    <row r="12" spans="1:2">
      <c r="A12" s="9"/>
      <c r="B12" s="41"/>
    </row>
    <row r="13" spans="1:2">
      <c r="A13" s="10" t="s">
        <v>94</v>
      </c>
      <c r="B13" s="26"/>
    </row>
    <row r="14" spans="1:2">
      <c r="A14" s="9" t="s">
        <v>96</v>
      </c>
      <c r="B14" s="41"/>
    </row>
    <row r="15" spans="1:2">
      <c r="A15" s="9" t="s">
        <v>103</v>
      </c>
      <c r="B15" s="41"/>
    </row>
    <row r="16" spans="1:2">
      <c r="A16" s="9" t="s">
        <v>104</v>
      </c>
      <c r="B16" s="41"/>
    </row>
    <row r="17" spans="1:2">
      <c r="A17" s="9" t="s">
        <v>105</v>
      </c>
      <c r="B17" s="41"/>
    </row>
    <row r="18" spans="1:2">
      <c r="A18" s="9" t="s">
        <v>106</v>
      </c>
      <c r="B18" s="41"/>
    </row>
    <row r="19" spans="1:2">
      <c r="A19" s="9" t="s">
        <v>107</v>
      </c>
      <c r="B19" s="41"/>
    </row>
    <row r="20" spans="1:2">
      <c r="A20" s="9" t="s">
        <v>108</v>
      </c>
      <c r="B20" s="41"/>
    </row>
    <row r="21" spans="1:2">
      <c r="A21" s="9" t="s">
        <v>109</v>
      </c>
      <c r="B21" s="41"/>
    </row>
    <row r="22" spans="1:2">
      <c r="A22" s="12" t="s">
        <v>89</v>
      </c>
      <c r="B22" s="27">
        <f>SUM(B14:B21)</f>
        <v>0</v>
      </c>
    </row>
    <row r="23" spans="1:2">
      <c r="A23" s="12" t="s">
        <v>624</v>
      </c>
      <c r="B23" s="48">
        <f>B22/8</f>
        <v>0</v>
      </c>
    </row>
    <row r="24" spans="1:2">
      <c r="A24" s="9"/>
      <c r="B24" s="41"/>
    </row>
    <row r="25" spans="1:2" ht="16.5" customHeight="1">
      <c r="A25" s="10" t="s">
        <v>110</v>
      </c>
      <c r="B25" s="26" t="s">
        <v>165</v>
      </c>
    </row>
    <row r="26" spans="1:2">
      <c r="A26" s="9" t="s">
        <v>111</v>
      </c>
      <c r="B26" s="41"/>
    </row>
    <row r="27" spans="1:2">
      <c r="A27" s="9" t="s">
        <v>112</v>
      </c>
      <c r="B27" s="41"/>
    </row>
    <row r="28" spans="1:2">
      <c r="A28" s="9" t="s">
        <v>113</v>
      </c>
      <c r="B28" s="41"/>
    </row>
    <row r="29" spans="1:2">
      <c r="A29" s="9" t="s">
        <v>114</v>
      </c>
      <c r="B29" s="41"/>
    </row>
    <row r="30" spans="1:2">
      <c r="A30" s="9" t="s">
        <v>115</v>
      </c>
      <c r="B30" s="41"/>
    </row>
    <row r="31" spans="1:2">
      <c r="A31" s="9" t="s">
        <v>116</v>
      </c>
      <c r="B31" s="41"/>
    </row>
    <row r="32" spans="1:2">
      <c r="A32" s="9" t="s">
        <v>121</v>
      </c>
      <c r="B32" s="41"/>
    </row>
    <row r="33" spans="1:2">
      <c r="A33" s="9" t="s">
        <v>117</v>
      </c>
      <c r="B33" s="41"/>
    </row>
    <row r="34" spans="1:2">
      <c r="A34" s="9" t="s">
        <v>118</v>
      </c>
      <c r="B34" s="41"/>
    </row>
    <row r="35" spans="1:2">
      <c r="A35" s="9" t="s">
        <v>119</v>
      </c>
      <c r="B35" s="41"/>
    </row>
    <row r="36" spans="1:2">
      <c r="A36" s="9" t="s">
        <v>120</v>
      </c>
      <c r="B36" s="41"/>
    </row>
    <row r="37" spans="1:2">
      <c r="A37" s="9" t="s">
        <v>129</v>
      </c>
      <c r="B37" s="41"/>
    </row>
    <row r="38" spans="1:2">
      <c r="A38" s="12" t="s">
        <v>89</v>
      </c>
      <c r="B38" s="27">
        <f>SUM(B26:B37)</f>
        <v>0</v>
      </c>
    </row>
    <row r="39" spans="1:2">
      <c r="A39" s="12" t="s">
        <v>624</v>
      </c>
      <c r="B39" s="48">
        <f>B38/12</f>
        <v>0</v>
      </c>
    </row>
    <row r="40" spans="1:2">
      <c r="A40"/>
      <c r="B40"/>
    </row>
    <row r="41" spans="1:2" ht="18.75" customHeight="1">
      <c r="A41" s="10" t="s">
        <v>122</v>
      </c>
      <c r="B41" s="26" t="s">
        <v>163</v>
      </c>
    </row>
    <row r="42" spans="1:2">
      <c r="A42" s="9" t="s">
        <v>123</v>
      </c>
      <c r="B42" s="41"/>
    </row>
    <row r="43" spans="1:2">
      <c r="A43" s="9" t="s">
        <v>124</v>
      </c>
      <c r="B43" s="41"/>
    </row>
    <row r="44" spans="1:2">
      <c r="A44" s="9" t="s">
        <v>125</v>
      </c>
      <c r="B44" s="41"/>
    </row>
    <row r="45" spans="1:2">
      <c r="A45" s="9" t="s">
        <v>126</v>
      </c>
      <c r="B45" s="41"/>
    </row>
    <row r="46" spans="1:2">
      <c r="A46" s="9" t="s">
        <v>127</v>
      </c>
      <c r="B46" s="41"/>
    </row>
    <row r="47" spans="1:2">
      <c r="A47" s="9" t="s">
        <v>128</v>
      </c>
      <c r="B47" s="41"/>
    </row>
    <row r="48" spans="1:2">
      <c r="A48" s="9" t="s">
        <v>130</v>
      </c>
      <c r="B48" s="41"/>
    </row>
    <row r="49" spans="1:2">
      <c r="A49" s="9" t="s">
        <v>131</v>
      </c>
      <c r="B49" s="41"/>
    </row>
    <row r="50" spans="1:2">
      <c r="A50" s="9" t="s">
        <v>132</v>
      </c>
      <c r="B50" s="41"/>
    </row>
    <row r="51" spans="1:2">
      <c r="A51" s="9" t="s">
        <v>133</v>
      </c>
      <c r="B51" s="41"/>
    </row>
    <row r="52" spans="1:2">
      <c r="A52" s="9" t="s">
        <v>134</v>
      </c>
      <c r="B52" s="41"/>
    </row>
    <row r="53" spans="1:2">
      <c r="A53" s="9" t="s">
        <v>135</v>
      </c>
      <c r="B53" s="41"/>
    </row>
    <row r="54" spans="1:2">
      <c r="A54" s="15" t="s">
        <v>89</v>
      </c>
      <c r="B54" s="47">
        <f>SUM(B42:B53)</f>
        <v>0</v>
      </c>
    </row>
    <row r="55" spans="1:2">
      <c r="A55" s="12" t="s">
        <v>624</v>
      </c>
      <c r="B55" s="49">
        <f>B54/13</f>
        <v>0</v>
      </c>
    </row>
    <row r="56" spans="1:2">
      <c r="A56" s="9"/>
      <c r="B56" s="41"/>
    </row>
    <row r="57" spans="1:2" ht="21.75" customHeight="1">
      <c r="A57" s="10" t="s">
        <v>136</v>
      </c>
      <c r="B57" s="26" t="s">
        <v>162</v>
      </c>
    </row>
    <row r="58" spans="1:2">
      <c r="A58" s="9" t="s">
        <v>138</v>
      </c>
      <c r="B58" s="41"/>
    </row>
    <row r="59" spans="1:2">
      <c r="A59" s="22" t="s">
        <v>139</v>
      </c>
      <c r="B59" s="41"/>
    </row>
    <row r="60" spans="1:2">
      <c r="A60" s="9" t="s">
        <v>140</v>
      </c>
      <c r="B60" s="41"/>
    </row>
    <row r="61" spans="1:2">
      <c r="A61" s="9" t="s">
        <v>141</v>
      </c>
      <c r="B61" s="41"/>
    </row>
    <row r="62" spans="1:2">
      <c r="A62" s="9" t="s">
        <v>142</v>
      </c>
      <c r="B62" s="41"/>
    </row>
    <row r="63" spans="1:2">
      <c r="A63" s="22" t="s">
        <v>143</v>
      </c>
      <c r="B63" s="41"/>
    </row>
    <row r="64" spans="1:2">
      <c r="A64" s="9" t="s">
        <v>144</v>
      </c>
      <c r="B64" s="41"/>
    </row>
    <row r="65" spans="1:2">
      <c r="A65" s="9" t="s">
        <v>145</v>
      </c>
      <c r="B65" s="41"/>
    </row>
    <row r="66" spans="1:2">
      <c r="A66" s="9" t="s">
        <v>146</v>
      </c>
      <c r="B66" s="41"/>
    </row>
    <row r="67" spans="1:2">
      <c r="A67" s="9" t="s">
        <v>147</v>
      </c>
      <c r="B67" s="41"/>
    </row>
    <row r="68" spans="1:2">
      <c r="A68" s="9" t="s">
        <v>148</v>
      </c>
      <c r="B68" s="41"/>
    </row>
    <row r="69" spans="1:2">
      <c r="A69" s="12" t="s">
        <v>89</v>
      </c>
      <c r="B69" s="27">
        <f>SUM(B58:B68)</f>
        <v>0</v>
      </c>
    </row>
    <row r="70" spans="1:2">
      <c r="A70" s="12" t="s">
        <v>624</v>
      </c>
      <c r="B70" s="48">
        <f>B69/11</f>
        <v>0</v>
      </c>
    </row>
    <row r="71" spans="1:2">
      <c r="A71" s="9"/>
      <c r="B71" s="41"/>
    </row>
    <row r="72" spans="1:2">
      <c r="A72" s="10" t="s">
        <v>149</v>
      </c>
      <c r="B72" s="26" t="s">
        <v>161</v>
      </c>
    </row>
    <row r="73" spans="1:2">
      <c r="A73" s="9" t="s">
        <v>150</v>
      </c>
      <c r="B73" s="41"/>
    </row>
    <row r="74" spans="1:2">
      <c r="A74" s="9" t="s">
        <v>151</v>
      </c>
      <c r="B74" s="41"/>
    </row>
    <row r="75" spans="1:2">
      <c r="A75" s="9" t="s">
        <v>152</v>
      </c>
      <c r="B75" s="41"/>
    </row>
    <row r="76" spans="1:2">
      <c r="A76" s="9" t="s">
        <v>153</v>
      </c>
      <c r="B76" s="41"/>
    </row>
    <row r="77" spans="1:2">
      <c r="A77" s="9" t="s">
        <v>154</v>
      </c>
      <c r="B77" s="41"/>
    </row>
    <row r="78" spans="1:2">
      <c r="A78" s="9" t="s">
        <v>155</v>
      </c>
      <c r="B78" s="41"/>
    </row>
    <row r="79" spans="1:2">
      <c r="A79" s="9" t="s">
        <v>156</v>
      </c>
      <c r="B79" s="41"/>
    </row>
    <row r="80" spans="1:2">
      <c r="A80" s="9" t="s">
        <v>157</v>
      </c>
      <c r="B80" s="41"/>
    </row>
    <row r="81" spans="1:2">
      <c r="A81" s="9" t="s">
        <v>158</v>
      </c>
      <c r="B81" s="41"/>
    </row>
    <row r="82" spans="1:2">
      <c r="A82" s="9" t="s">
        <v>159</v>
      </c>
      <c r="B82" s="41"/>
    </row>
    <row r="83" spans="1:2">
      <c r="A83" s="9" t="s">
        <v>160</v>
      </c>
      <c r="B83" s="41"/>
    </row>
    <row r="84" spans="1:2">
      <c r="A84" s="12" t="s">
        <v>89</v>
      </c>
      <c r="B84" s="27">
        <f>SUM(B73:B83)</f>
        <v>0</v>
      </c>
    </row>
    <row r="85" spans="1:2">
      <c r="A85" s="12" t="s">
        <v>624</v>
      </c>
      <c r="B85" s="48">
        <f>B84/11</f>
        <v>0</v>
      </c>
    </row>
    <row r="86" spans="1:2">
      <c r="A86" s="18"/>
      <c r="B86" s="42"/>
    </row>
    <row r="87" spans="1:2">
      <c r="A87" s="43" t="s">
        <v>618</v>
      </c>
      <c r="B87" s="44">
        <f>SUM(B84,B69,B54,B38,B22,B10)</f>
        <v>0</v>
      </c>
    </row>
    <row r="88" spans="1:2">
      <c r="A88" s="45" t="s">
        <v>137</v>
      </c>
      <c r="B88" s="39">
        <f ca="1">SUM(B84+softskills!B57)</f>
        <v>0</v>
      </c>
    </row>
    <row r="89" spans="1:2">
      <c r="A89" s="46" t="s">
        <v>595</v>
      </c>
      <c r="B89" s="28">
        <f>B88/61</f>
        <v>0</v>
      </c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42:B53 B73:B83 B58:B68 B26:B37 B14:B21 B3:B9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topLeftCell="A55" workbookViewId="0">
      <selection activeCell="B66" sqref="B66"/>
    </sheetView>
  </sheetViews>
  <sheetFormatPr defaultColWidth="11.42578125" defaultRowHeight="18.75"/>
  <cols>
    <col min="1" max="1" width="64.7109375" style="2" customWidth="1"/>
    <col min="2" max="2" width="10.85546875" style="6" customWidth="1"/>
    <col min="3" max="16384" width="11.42578125" style="2"/>
  </cols>
  <sheetData>
    <row r="1" spans="1:2">
      <c r="A1" s="24" t="s">
        <v>625</v>
      </c>
      <c r="B1" s="25"/>
    </row>
    <row r="2" spans="1:2">
      <c r="A2" s="10" t="s">
        <v>211</v>
      </c>
      <c r="B2" s="26"/>
    </row>
    <row r="3" spans="1:2">
      <c r="A3" s="9" t="s">
        <v>166</v>
      </c>
      <c r="B3" s="25"/>
    </row>
    <row r="4" spans="1:2">
      <c r="A4" s="9" t="s">
        <v>167</v>
      </c>
      <c r="B4" s="25"/>
    </row>
    <row r="5" spans="1:2">
      <c r="A5" s="9" t="s">
        <v>168</v>
      </c>
      <c r="B5" s="25"/>
    </row>
    <row r="6" spans="1:2">
      <c r="A6" s="9" t="s">
        <v>169</v>
      </c>
      <c r="B6" s="25"/>
    </row>
    <row r="7" spans="1:2">
      <c r="A7" s="9" t="s">
        <v>170</v>
      </c>
      <c r="B7" s="25"/>
    </row>
    <row r="8" spans="1:2">
      <c r="A8" s="9" t="s">
        <v>172</v>
      </c>
      <c r="B8" s="25"/>
    </row>
    <row r="9" spans="1:2">
      <c r="A9" s="9" t="s">
        <v>171</v>
      </c>
      <c r="B9" s="25"/>
    </row>
    <row r="10" spans="1:2">
      <c r="A10" s="12" t="s">
        <v>89</v>
      </c>
      <c r="B10" s="27">
        <f>SUM(B3:B9)</f>
        <v>0</v>
      </c>
    </row>
    <row r="11" spans="1:2">
      <c r="A11" s="12" t="s">
        <v>624</v>
      </c>
      <c r="B11" s="48">
        <f>B10/7</f>
        <v>0</v>
      </c>
    </row>
    <row r="12" spans="1:2">
      <c r="A12" s="9"/>
      <c r="B12" s="25"/>
    </row>
    <row r="13" spans="1:2">
      <c r="A13" s="10" t="s">
        <v>173</v>
      </c>
      <c r="B13" s="26" t="s">
        <v>165</v>
      </c>
    </row>
    <row r="14" spans="1:2">
      <c r="A14" s="9" t="s">
        <v>174</v>
      </c>
      <c r="B14" s="25"/>
    </row>
    <row r="15" spans="1:2">
      <c r="A15" s="9" t="s">
        <v>175</v>
      </c>
      <c r="B15" s="25"/>
    </row>
    <row r="16" spans="1:2">
      <c r="A16" s="9" t="s">
        <v>177</v>
      </c>
      <c r="B16" s="25"/>
    </row>
    <row r="17" spans="1:2">
      <c r="A17" s="9" t="s">
        <v>176</v>
      </c>
      <c r="B17" s="25"/>
    </row>
    <row r="18" spans="1:2">
      <c r="A18" s="9" t="s">
        <v>178</v>
      </c>
      <c r="B18" s="25"/>
    </row>
    <row r="19" spans="1:2">
      <c r="A19" s="9" t="s">
        <v>179</v>
      </c>
      <c r="B19" s="25"/>
    </row>
    <row r="20" spans="1:2">
      <c r="A20" s="9" t="s">
        <v>180</v>
      </c>
      <c r="B20" s="25"/>
    </row>
    <row r="21" spans="1:2">
      <c r="A21" s="9" t="s">
        <v>181</v>
      </c>
      <c r="B21" s="25"/>
    </row>
    <row r="22" spans="1:2">
      <c r="A22" s="9" t="s">
        <v>182</v>
      </c>
      <c r="B22" s="25"/>
    </row>
    <row r="23" spans="1:2">
      <c r="A23" s="9" t="s">
        <v>183</v>
      </c>
      <c r="B23" s="25"/>
    </row>
    <row r="24" spans="1:2">
      <c r="A24" s="12" t="s">
        <v>89</v>
      </c>
      <c r="B24" s="27">
        <f>SUM(B14:B23)</f>
        <v>0</v>
      </c>
    </row>
    <row r="25" spans="1:2">
      <c r="A25" s="12" t="s">
        <v>624</v>
      </c>
      <c r="B25" s="48">
        <f>B24/10</f>
        <v>0</v>
      </c>
    </row>
    <row r="26" spans="1:2">
      <c r="A26" s="9"/>
      <c r="B26" s="25"/>
    </row>
    <row r="27" spans="1:2">
      <c r="A27" s="10" t="s">
        <v>184</v>
      </c>
      <c r="B27" s="26" t="s">
        <v>163</v>
      </c>
    </row>
    <row r="28" spans="1:2">
      <c r="A28" s="9" t="s">
        <v>185</v>
      </c>
      <c r="B28" s="25"/>
    </row>
    <row r="29" spans="1:2">
      <c r="A29" s="9" t="s">
        <v>186</v>
      </c>
      <c r="B29" s="25"/>
    </row>
    <row r="30" spans="1:2">
      <c r="A30" s="9" t="s">
        <v>187</v>
      </c>
      <c r="B30" s="25"/>
    </row>
    <row r="31" spans="1:2">
      <c r="A31" s="9" t="s">
        <v>188</v>
      </c>
      <c r="B31" s="25"/>
    </row>
    <row r="32" spans="1:2">
      <c r="A32" s="9" t="s">
        <v>189</v>
      </c>
      <c r="B32" s="25"/>
    </row>
    <row r="33" spans="1:2">
      <c r="A33" s="9" t="s">
        <v>190</v>
      </c>
      <c r="B33" s="25"/>
    </row>
    <row r="34" spans="1:2">
      <c r="A34" s="9" t="s">
        <v>191</v>
      </c>
      <c r="B34" s="25"/>
    </row>
    <row r="35" spans="1:2">
      <c r="A35" s="9" t="s">
        <v>192</v>
      </c>
      <c r="B35" s="25"/>
    </row>
    <row r="36" spans="1:2">
      <c r="A36" s="9" t="s">
        <v>193</v>
      </c>
      <c r="B36" s="25"/>
    </row>
    <row r="37" spans="1:2">
      <c r="A37" s="9" t="s">
        <v>194</v>
      </c>
      <c r="B37" s="25"/>
    </row>
    <row r="38" spans="1:2">
      <c r="A38" s="12" t="s">
        <v>89</v>
      </c>
      <c r="B38" s="27">
        <f>SUM(B28:B37)</f>
        <v>0</v>
      </c>
    </row>
    <row r="39" spans="1:2">
      <c r="A39" s="12" t="s">
        <v>624</v>
      </c>
      <c r="B39" s="48">
        <f>B38/10</f>
        <v>0</v>
      </c>
    </row>
    <row r="40" spans="1:2">
      <c r="A40" s="9"/>
      <c r="B40" s="25"/>
    </row>
    <row r="41" spans="1:2">
      <c r="A41" s="10" t="s">
        <v>195</v>
      </c>
      <c r="B41" s="26" t="s">
        <v>162</v>
      </c>
    </row>
    <row r="42" spans="1:2">
      <c r="A42" s="9" t="s">
        <v>196</v>
      </c>
      <c r="B42" s="25"/>
    </row>
    <row r="43" spans="1:2">
      <c r="A43" s="9" t="s">
        <v>197</v>
      </c>
      <c r="B43" s="25"/>
    </row>
    <row r="44" spans="1:2">
      <c r="A44" s="9" t="s">
        <v>198</v>
      </c>
      <c r="B44" s="25"/>
    </row>
    <row r="45" spans="1:2">
      <c r="A45" s="9" t="s">
        <v>199</v>
      </c>
      <c r="B45" s="25"/>
    </row>
    <row r="46" spans="1:2">
      <c r="A46" s="9" t="s">
        <v>200</v>
      </c>
      <c r="B46" s="25"/>
    </row>
    <row r="47" spans="1:2">
      <c r="A47" s="9" t="s">
        <v>201</v>
      </c>
      <c r="B47" s="25"/>
    </row>
    <row r="48" spans="1:2">
      <c r="A48" s="9" t="s">
        <v>202</v>
      </c>
      <c r="B48" s="25"/>
    </row>
    <row r="49" spans="1:2">
      <c r="A49" s="12" t="s">
        <v>89</v>
      </c>
      <c r="B49" s="27">
        <f>SUM(B42:B48)</f>
        <v>0</v>
      </c>
    </row>
    <row r="50" spans="1:2">
      <c r="A50" s="12" t="s">
        <v>624</v>
      </c>
      <c r="B50" s="48">
        <f>B49/7</f>
        <v>0</v>
      </c>
    </row>
    <row r="51" spans="1:2">
      <c r="A51" s="9"/>
      <c r="B51" s="25"/>
    </row>
    <row r="52" spans="1:2">
      <c r="A52" s="10" t="s">
        <v>203</v>
      </c>
      <c r="B52" s="26" t="s">
        <v>161</v>
      </c>
    </row>
    <row r="53" spans="1:2">
      <c r="A53" s="9" t="s">
        <v>204</v>
      </c>
      <c r="B53" s="25"/>
    </row>
    <row r="54" spans="1:2">
      <c r="A54" s="9" t="s">
        <v>205</v>
      </c>
      <c r="B54" s="25"/>
    </row>
    <row r="55" spans="1:2">
      <c r="A55" s="9" t="s">
        <v>206</v>
      </c>
      <c r="B55" s="25"/>
    </row>
    <row r="56" spans="1:2">
      <c r="A56" s="9" t="s">
        <v>207</v>
      </c>
      <c r="B56" s="25"/>
    </row>
    <row r="57" spans="1:2">
      <c r="A57" s="9" t="s">
        <v>208</v>
      </c>
      <c r="B57" s="25"/>
    </row>
    <row r="58" spans="1:2">
      <c r="A58" s="9" t="s">
        <v>209</v>
      </c>
      <c r="B58" s="25"/>
    </row>
    <row r="59" spans="1:2">
      <c r="A59" s="9" t="s">
        <v>210</v>
      </c>
      <c r="B59" s="25"/>
    </row>
    <row r="60" spans="1:2">
      <c r="A60" s="9" t="s">
        <v>593</v>
      </c>
      <c r="B60" s="25"/>
    </row>
    <row r="61" spans="1:2">
      <c r="A61" s="12" t="s">
        <v>89</v>
      </c>
      <c r="B61" s="50">
        <f>SUM(B53:B60)</f>
        <v>0</v>
      </c>
    </row>
    <row r="62" spans="1:2">
      <c r="A62" s="12" t="s">
        <v>624</v>
      </c>
      <c r="B62" s="48">
        <f>B61/8</f>
        <v>0</v>
      </c>
    </row>
    <row r="63" spans="1:2">
      <c r="A63" s="18"/>
      <c r="B63" s="51"/>
    </row>
    <row r="64" spans="1:2">
      <c r="A64" s="10" t="s">
        <v>212</v>
      </c>
      <c r="B64" s="39">
        <f>SUM(B61,B49,B38,B24,B10)</f>
        <v>0</v>
      </c>
    </row>
    <row r="65" spans="1:2">
      <c r="A65" s="10" t="s">
        <v>213</v>
      </c>
      <c r="B65" s="39">
        <f ca="1">SUM(B64+softskills!B57)</f>
        <v>0</v>
      </c>
    </row>
    <row r="66" spans="1:2">
      <c r="A66" s="10" t="s">
        <v>596</v>
      </c>
      <c r="B66" s="28">
        <f>B65/42</f>
        <v>0</v>
      </c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3:B9 B14:B23 B28:B37 B42:B48 B53:B60">
      <formula1>0</formula1>
      <formula2>1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8"/>
  <sheetViews>
    <sheetView topLeftCell="A46" zoomScale="115" zoomScaleNormal="115" workbookViewId="0">
      <selection activeCell="B67" sqref="B67"/>
    </sheetView>
  </sheetViews>
  <sheetFormatPr defaultColWidth="11.42578125" defaultRowHeight="18.75"/>
  <cols>
    <col min="1" max="1" width="50.7109375" style="2" customWidth="1"/>
    <col min="2" max="2" width="11.42578125" style="6"/>
    <col min="3" max="16384" width="11.42578125" style="2"/>
  </cols>
  <sheetData>
    <row r="1" spans="1:2">
      <c r="A1" s="25" t="s">
        <v>626</v>
      </c>
      <c r="B1" s="25"/>
    </row>
    <row r="2" spans="1:2">
      <c r="A2" s="10" t="s">
        <v>214</v>
      </c>
      <c r="B2" s="26" t="s">
        <v>163</v>
      </c>
    </row>
    <row r="3" spans="1:2">
      <c r="A3" s="9" t="s">
        <v>215</v>
      </c>
      <c r="B3" s="25"/>
    </row>
    <row r="4" spans="1:2">
      <c r="A4" s="9" t="s">
        <v>216</v>
      </c>
      <c r="B4" s="25"/>
    </row>
    <row r="5" spans="1:2">
      <c r="A5" s="9" t="s">
        <v>217</v>
      </c>
      <c r="B5" s="25"/>
    </row>
    <row r="6" spans="1:2">
      <c r="A6" s="9" t="s">
        <v>218</v>
      </c>
      <c r="B6" s="25"/>
    </row>
    <row r="7" spans="1:2">
      <c r="A7" s="9" t="s">
        <v>219</v>
      </c>
      <c r="B7" s="25"/>
    </row>
    <row r="8" spans="1:2">
      <c r="A8" s="9" t="s">
        <v>220</v>
      </c>
      <c r="B8" s="25"/>
    </row>
    <row r="9" spans="1:2">
      <c r="A9" s="9" t="s">
        <v>221</v>
      </c>
      <c r="B9" s="25"/>
    </row>
    <row r="10" spans="1:2">
      <c r="A10" s="9" t="s">
        <v>222</v>
      </c>
      <c r="B10" s="25"/>
    </row>
    <row r="11" spans="1:2">
      <c r="A11" s="9" t="s">
        <v>223</v>
      </c>
      <c r="B11" s="25"/>
    </row>
    <row r="12" spans="1:2">
      <c r="A12" s="9" t="s">
        <v>224</v>
      </c>
      <c r="B12" s="25"/>
    </row>
    <row r="13" spans="1:2">
      <c r="A13" s="9" t="s">
        <v>225</v>
      </c>
      <c r="B13" s="25"/>
    </row>
    <row r="14" spans="1:2">
      <c r="A14" s="9" t="s">
        <v>226</v>
      </c>
      <c r="B14" s="25"/>
    </row>
    <row r="15" spans="1:2">
      <c r="A15" s="9" t="s">
        <v>227</v>
      </c>
      <c r="B15" s="25"/>
    </row>
    <row r="16" spans="1:2">
      <c r="A16" s="9" t="s">
        <v>228</v>
      </c>
      <c r="B16" s="25"/>
    </row>
    <row r="17" spans="1:2">
      <c r="A17" s="12" t="s">
        <v>89</v>
      </c>
      <c r="B17" s="27">
        <f>SUM(B3:B16)</f>
        <v>0</v>
      </c>
    </row>
    <row r="18" spans="1:2">
      <c r="A18" s="12" t="s">
        <v>624</v>
      </c>
      <c r="B18" s="48">
        <f>B17/14</f>
        <v>0</v>
      </c>
    </row>
    <row r="19" spans="1:2">
      <c r="A19" s="9"/>
      <c r="B19" s="25"/>
    </row>
    <row r="20" spans="1:2">
      <c r="A20" s="10" t="s">
        <v>229</v>
      </c>
      <c r="B20" s="26" t="s">
        <v>162</v>
      </c>
    </row>
    <row r="21" spans="1:2">
      <c r="A21" s="9" t="s">
        <v>230</v>
      </c>
      <c r="B21" s="25"/>
    </row>
    <row r="22" spans="1:2">
      <c r="A22" s="9" t="s">
        <v>231</v>
      </c>
      <c r="B22" s="25"/>
    </row>
    <row r="23" spans="1:2">
      <c r="A23" s="9" t="s">
        <v>232</v>
      </c>
      <c r="B23" s="25"/>
    </row>
    <row r="24" spans="1:2">
      <c r="A24" s="9" t="s">
        <v>233</v>
      </c>
      <c r="B24" s="25"/>
    </row>
    <row r="25" spans="1:2">
      <c r="A25" s="9" t="s">
        <v>234</v>
      </c>
      <c r="B25" s="25"/>
    </row>
    <row r="26" spans="1:2">
      <c r="A26" s="9" t="s">
        <v>627</v>
      </c>
      <c r="B26" s="25"/>
    </row>
    <row r="27" spans="1:2">
      <c r="A27" s="9" t="s">
        <v>235</v>
      </c>
      <c r="B27" s="25"/>
    </row>
    <row r="28" spans="1:2">
      <c r="A28" s="9" t="s">
        <v>236</v>
      </c>
      <c r="B28" s="25"/>
    </row>
    <row r="29" spans="1:2">
      <c r="A29" s="9" t="s">
        <v>237</v>
      </c>
      <c r="B29" s="25"/>
    </row>
    <row r="30" spans="1:2">
      <c r="A30" s="9" t="s">
        <v>238</v>
      </c>
      <c r="B30" s="25"/>
    </row>
    <row r="31" spans="1:2">
      <c r="A31" s="9" t="s">
        <v>239</v>
      </c>
      <c r="B31" s="25"/>
    </row>
    <row r="32" spans="1:2">
      <c r="A32" s="9" t="s">
        <v>240</v>
      </c>
      <c r="B32" s="25"/>
    </row>
    <row r="33" spans="1:2">
      <c r="A33" s="12" t="s">
        <v>89</v>
      </c>
      <c r="B33" s="27">
        <f>SUM(B21:B32)</f>
        <v>0</v>
      </c>
    </row>
    <row r="34" spans="1:2">
      <c r="A34" s="12" t="s">
        <v>624</v>
      </c>
      <c r="B34" s="48">
        <f>B33/12</f>
        <v>0</v>
      </c>
    </row>
    <row r="35" spans="1:2">
      <c r="A35" s="9"/>
      <c r="B35" s="25"/>
    </row>
    <row r="36" spans="1:2">
      <c r="A36" s="10" t="s">
        <v>241</v>
      </c>
      <c r="B36" s="26" t="s">
        <v>161</v>
      </c>
    </row>
    <row r="37" spans="1:2">
      <c r="A37" s="9" t="s">
        <v>242</v>
      </c>
      <c r="B37" s="25"/>
    </row>
    <row r="38" spans="1:2">
      <c r="A38" s="9" t="s">
        <v>243</v>
      </c>
      <c r="B38" s="25"/>
    </row>
    <row r="39" spans="1:2">
      <c r="A39" s="9" t="s">
        <v>244</v>
      </c>
      <c r="B39" s="25"/>
    </row>
    <row r="40" spans="1:2">
      <c r="A40" s="9" t="s">
        <v>245</v>
      </c>
      <c r="B40" s="25"/>
    </row>
    <row r="41" spans="1:2">
      <c r="A41" s="9" t="s">
        <v>246</v>
      </c>
      <c r="B41" s="25"/>
    </row>
    <row r="42" spans="1:2">
      <c r="A42" s="9" t="s">
        <v>247</v>
      </c>
      <c r="B42" s="25"/>
    </row>
    <row r="43" spans="1:2">
      <c r="A43" s="9" t="s">
        <v>248</v>
      </c>
      <c r="B43" s="25"/>
    </row>
    <row r="44" spans="1:2">
      <c r="A44" s="9" t="s">
        <v>249</v>
      </c>
      <c r="B44" s="25"/>
    </row>
    <row r="45" spans="1:2">
      <c r="A45" s="9" t="s">
        <v>250</v>
      </c>
      <c r="B45" s="25"/>
    </row>
    <row r="46" spans="1:2">
      <c r="A46" s="9" t="s">
        <v>251</v>
      </c>
      <c r="B46" s="25"/>
    </row>
    <row r="47" spans="1:2">
      <c r="A47" s="9" t="s">
        <v>252</v>
      </c>
      <c r="B47" s="25"/>
    </row>
    <row r="48" spans="1:2">
      <c r="A48" s="12" t="s">
        <v>89</v>
      </c>
      <c r="B48" s="27">
        <f>SUM(B37:B47)</f>
        <v>0</v>
      </c>
    </row>
    <row r="49" spans="1:2">
      <c r="A49" s="12" t="s">
        <v>624</v>
      </c>
      <c r="B49" s="48">
        <f>B48/11</f>
        <v>0</v>
      </c>
    </row>
    <row r="50" spans="1:2">
      <c r="A50" s="9"/>
      <c r="B50" s="25"/>
    </row>
    <row r="51" spans="1:2">
      <c r="A51" s="10" t="s">
        <v>253</v>
      </c>
      <c r="B51" s="26" t="s">
        <v>161</v>
      </c>
    </row>
    <row r="52" spans="1:2">
      <c r="A52" s="9" t="s">
        <v>254</v>
      </c>
      <c r="B52" s="25"/>
    </row>
    <row r="53" spans="1:2">
      <c r="A53" s="9" t="s">
        <v>256</v>
      </c>
      <c r="B53" s="25"/>
    </row>
    <row r="54" spans="1:2">
      <c r="A54" s="9" t="s">
        <v>255</v>
      </c>
      <c r="B54" s="25"/>
    </row>
    <row r="55" spans="1:2">
      <c r="A55" s="9" t="s">
        <v>257</v>
      </c>
      <c r="B55" s="25"/>
    </row>
    <row r="56" spans="1:2">
      <c r="A56" s="9" t="s">
        <v>258</v>
      </c>
      <c r="B56" s="25"/>
    </row>
    <row r="57" spans="1:2">
      <c r="A57" s="9" t="s">
        <v>259</v>
      </c>
      <c r="B57" s="25"/>
    </row>
    <row r="58" spans="1:2">
      <c r="A58" s="9" t="s">
        <v>260</v>
      </c>
      <c r="B58" s="25"/>
    </row>
    <row r="59" spans="1:2">
      <c r="A59" s="9" t="s">
        <v>261</v>
      </c>
      <c r="B59" s="25"/>
    </row>
    <row r="60" spans="1:2">
      <c r="A60" s="9" t="s">
        <v>262</v>
      </c>
      <c r="B60" s="25"/>
    </row>
    <row r="61" spans="1:2">
      <c r="A61" s="9" t="s">
        <v>263</v>
      </c>
      <c r="B61" s="25"/>
    </row>
    <row r="62" spans="1:2">
      <c r="A62" s="9" t="s">
        <v>264</v>
      </c>
      <c r="B62" s="25"/>
    </row>
    <row r="63" spans="1:2">
      <c r="A63" s="12" t="s">
        <v>89</v>
      </c>
      <c r="B63" s="27">
        <f>SUM(B52:B62)</f>
        <v>0</v>
      </c>
    </row>
    <row r="64" spans="1:2">
      <c r="A64" s="12" t="s">
        <v>624</v>
      </c>
      <c r="B64" s="48">
        <f>B63/11</f>
        <v>0</v>
      </c>
    </row>
    <row r="65" spans="1:2">
      <c r="A65" s="18"/>
      <c r="B65" s="51"/>
    </row>
    <row r="66" spans="1:2">
      <c r="A66" s="10" t="s">
        <v>265</v>
      </c>
      <c r="B66" s="26">
        <f>SUM(B63,B48,B33,B17)</f>
        <v>0</v>
      </c>
    </row>
    <row r="67" spans="1:2">
      <c r="A67" s="10" t="s">
        <v>266</v>
      </c>
      <c r="B67" s="26">
        <f ca="1">SUM(B66+softskills!B57)</f>
        <v>0</v>
      </c>
    </row>
    <row r="68" spans="1:2">
      <c r="A68" s="10" t="s">
        <v>597</v>
      </c>
      <c r="B68" s="28">
        <f>B66/49</f>
        <v>0</v>
      </c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53:B62 B3:B16 B37:B47 B21:B32">
      <formula1>0</formula1>
      <formula2>1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tabSelected="1" topLeftCell="A118" zoomScale="115" zoomScaleNormal="115" workbookViewId="0">
      <selection activeCell="B22" sqref="B22"/>
    </sheetView>
  </sheetViews>
  <sheetFormatPr defaultColWidth="11.42578125" defaultRowHeight="18.75"/>
  <cols>
    <col min="1" max="1" width="56.7109375" style="2" customWidth="1"/>
    <col min="2" max="2" width="11.42578125" style="6"/>
    <col min="3" max="16384" width="11.42578125" style="2"/>
  </cols>
  <sheetData>
    <row r="1" spans="1:2">
      <c r="A1" s="25" t="s">
        <v>628</v>
      </c>
      <c r="B1" s="25"/>
    </row>
    <row r="2" spans="1:2">
      <c r="A2" s="10" t="s">
        <v>267</v>
      </c>
      <c r="B2" s="26"/>
    </row>
    <row r="3" spans="1:2">
      <c r="A3" s="9" t="s">
        <v>268</v>
      </c>
      <c r="B3" s="25"/>
    </row>
    <row r="4" spans="1:2">
      <c r="A4" s="9" t="s">
        <v>269</v>
      </c>
      <c r="B4" s="25"/>
    </row>
    <row r="5" spans="1:2">
      <c r="A5" s="9" t="s">
        <v>630</v>
      </c>
      <c r="B5" s="25"/>
    </row>
    <row r="6" spans="1:2">
      <c r="A6" s="9" t="s">
        <v>271</v>
      </c>
      <c r="B6" s="25"/>
    </row>
    <row r="7" spans="1:2">
      <c r="A7" s="9" t="s">
        <v>270</v>
      </c>
      <c r="B7" s="25"/>
    </row>
    <row r="8" spans="1:2">
      <c r="A8" s="9" t="s">
        <v>629</v>
      </c>
      <c r="B8" s="25"/>
    </row>
    <row r="9" spans="1:2">
      <c r="A9" s="9" t="s">
        <v>272</v>
      </c>
      <c r="B9" s="25"/>
    </row>
    <row r="10" spans="1:2">
      <c r="A10" s="9" t="s">
        <v>273</v>
      </c>
      <c r="B10" s="25"/>
    </row>
    <row r="11" spans="1:2">
      <c r="A11" s="9" t="s">
        <v>274</v>
      </c>
      <c r="B11" s="25"/>
    </row>
    <row r="12" spans="1:2">
      <c r="A12" s="9" t="s">
        <v>275</v>
      </c>
      <c r="B12" s="25"/>
    </row>
    <row r="13" spans="1:2">
      <c r="A13" s="9" t="s">
        <v>276</v>
      </c>
      <c r="B13" s="25"/>
    </row>
    <row r="14" spans="1:2">
      <c r="A14" s="9" t="s">
        <v>277</v>
      </c>
      <c r="B14" s="25"/>
    </row>
    <row r="15" spans="1:2">
      <c r="A15" s="9" t="s">
        <v>278</v>
      </c>
      <c r="B15" s="25"/>
    </row>
    <row r="16" spans="1:2">
      <c r="A16" s="9" t="s">
        <v>279</v>
      </c>
      <c r="B16" s="25"/>
    </row>
    <row r="17" spans="1:8">
      <c r="A17" s="9" t="s">
        <v>280</v>
      </c>
      <c r="B17" s="25"/>
    </row>
    <row r="18" spans="1:8">
      <c r="A18" s="9" t="s">
        <v>281</v>
      </c>
      <c r="B18" s="25"/>
    </row>
    <row r="19" spans="1:8">
      <c r="A19" s="9" t="s">
        <v>282</v>
      </c>
      <c r="B19" s="25"/>
    </row>
    <row r="20" spans="1:8">
      <c r="A20" s="9" t="s">
        <v>283</v>
      </c>
      <c r="B20" s="25"/>
    </row>
    <row r="21" spans="1:8">
      <c r="A21" s="12" t="s">
        <v>89</v>
      </c>
      <c r="B21" s="27">
        <f>SUM(B3:B20)</f>
        <v>0</v>
      </c>
    </row>
    <row r="22" spans="1:8">
      <c r="A22" s="15" t="s">
        <v>624</v>
      </c>
      <c r="B22" s="48">
        <f>B21/18</f>
        <v>0</v>
      </c>
    </row>
    <row r="23" spans="1:8">
      <c r="A23" s="9"/>
      <c r="B23" s="25"/>
    </row>
    <row r="24" spans="1:8">
      <c r="A24" s="10" t="s">
        <v>311</v>
      </c>
      <c r="B24" s="26" t="s">
        <v>284</v>
      </c>
    </row>
    <row r="25" spans="1:8">
      <c r="A25" s="9" t="s">
        <v>285</v>
      </c>
      <c r="B25" s="25"/>
    </row>
    <row r="26" spans="1:8">
      <c r="A26" s="9" t="s">
        <v>286</v>
      </c>
      <c r="B26" s="25"/>
    </row>
    <row r="27" spans="1:8">
      <c r="A27" s="9" t="s">
        <v>287</v>
      </c>
      <c r="B27" s="25"/>
    </row>
    <row r="28" spans="1:8">
      <c r="A28" s="9" t="s">
        <v>288</v>
      </c>
      <c r="B28" s="25"/>
    </row>
    <row r="29" spans="1:8">
      <c r="A29" s="9" t="s">
        <v>289</v>
      </c>
      <c r="B29" s="25"/>
      <c r="H29" s="2" t="s">
        <v>164</v>
      </c>
    </row>
    <row r="30" spans="1:8">
      <c r="A30" s="9" t="s">
        <v>290</v>
      </c>
      <c r="B30" s="25"/>
    </row>
    <row r="31" spans="1:8">
      <c r="A31" s="9" t="s">
        <v>291</v>
      </c>
      <c r="B31" s="25"/>
    </row>
    <row r="32" spans="1:8">
      <c r="A32" s="9" t="s">
        <v>292</v>
      </c>
      <c r="B32" s="25"/>
    </row>
    <row r="33" spans="1:2">
      <c r="A33" s="9" t="s">
        <v>293</v>
      </c>
      <c r="B33" s="25"/>
    </row>
    <row r="34" spans="1:2">
      <c r="A34" s="9" t="s">
        <v>294</v>
      </c>
      <c r="B34" s="25"/>
    </row>
    <row r="35" spans="1:2">
      <c r="A35" s="9" t="s">
        <v>295</v>
      </c>
      <c r="B35" s="25"/>
    </row>
    <row r="36" spans="1:2">
      <c r="A36" s="9" t="s">
        <v>296</v>
      </c>
      <c r="B36" s="25"/>
    </row>
    <row r="37" spans="1:2">
      <c r="A37" s="9" t="s">
        <v>297</v>
      </c>
      <c r="B37" s="25"/>
    </row>
    <row r="38" spans="1:2">
      <c r="A38" s="9" t="s">
        <v>298</v>
      </c>
      <c r="B38" s="25"/>
    </row>
    <row r="39" spans="1:2">
      <c r="A39" s="12" t="s">
        <v>89</v>
      </c>
      <c r="B39" s="27">
        <f>SUM(B25:B38)</f>
        <v>0</v>
      </c>
    </row>
    <row r="40" spans="1:2">
      <c r="A40" s="15" t="s">
        <v>624</v>
      </c>
      <c r="B40" s="48">
        <f>B39/14</f>
        <v>0</v>
      </c>
    </row>
    <row r="41" spans="1:2">
      <c r="A41" s="9"/>
      <c r="B41" s="25"/>
    </row>
    <row r="42" spans="1:2">
      <c r="A42" s="10" t="s">
        <v>310</v>
      </c>
      <c r="B42" s="26" t="s">
        <v>299</v>
      </c>
    </row>
    <row r="43" spans="1:2">
      <c r="A43" s="9" t="s">
        <v>300</v>
      </c>
      <c r="B43" s="25"/>
    </row>
    <row r="44" spans="1:2">
      <c r="A44" s="9" t="s">
        <v>301</v>
      </c>
      <c r="B44" s="25"/>
    </row>
    <row r="45" spans="1:2">
      <c r="A45" s="9" t="s">
        <v>302</v>
      </c>
      <c r="B45" s="25"/>
    </row>
    <row r="46" spans="1:2">
      <c r="A46" s="9" t="s">
        <v>303</v>
      </c>
      <c r="B46" s="25"/>
    </row>
    <row r="47" spans="1:2">
      <c r="A47" s="9" t="s">
        <v>304</v>
      </c>
      <c r="B47" s="25"/>
    </row>
    <row r="48" spans="1:2">
      <c r="A48" s="9" t="s">
        <v>305</v>
      </c>
      <c r="B48" s="25"/>
    </row>
    <row r="49" spans="1:2">
      <c r="A49" s="9" t="s">
        <v>306</v>
      </c>
      <c r="B49" s="25"/>
    </row>
    <row r="50" spans="1:2">
      <c r="A50" s="9" t="s">
        <v>307</v>
      </c>
      <c r="B50" s="25"/>
    </row>
    <row r="51" spans="1:2">
      <c r="A51" s="9" t="s">
        <v>308</v>
      </c>
      <c r="B51" s="25"/>
    </row>
    <row r="52" spans="1:2">
      <c r="A52" s="9" t="s">
        <v>309</v>
      </c>
      <c r="B52" s="25"/>
    </row>
    <row r="53" spans="1:2">
      <c r="A53" s="9" t="s">
        <v>312</v>
      </c>
      <c r="B53" s="25"/>
    </row>
    <row r="54" spans="1:2">
      <c r="A54" s="9" t="s">
        <v>313</v>
      </c>
      <c r="B54" s="25"/>
    </row>
    <row r="55" spans="1:2">
      <c r="A55" s="9" t="s">
        <v>314</v>
      </c>
      <c r="B55" s="25"/>
    </row>
    <row r="56" spans="1:2">
      <c r="A56" s="9" t="s">
        <v>598</v>
      </c>
      <c r="B56" s="25"/>
    </row>
    <row r="57" spans="1:2">
      <c r="A57" s="9" t="s">
        <v>599</v>
      </c>
      <c r="B57" s="25"/>
    </row>
    <row r="58" spans="1:2">
      <c r="A58" s="9" t="s">
        <v>315</v>
      </c>
      <c r="B58" s="25"/>
    </row>
    <row r="59" spans="1:2">
      <c r="A59" s="9" t="s">
        <v>316</v>
      </c>
      <c r="B59" s="25"/>
    </row>
    <row r="60" spans="1:2">
      <c r="A60" s="9" t="s">
        <v>317</v>
      </c>
      <c r="B60" s="25"/>
    </row>
    <row r="61" spans="1:2">
      <c r="A61" s="9" t="s">
        <v>318</v>
      </c>
      <c r="B61" s="25"/>
    </row>
    <row r="62" spans="1:2">
      <c r="A62" s="9" t="s">
        <v>319</v>
      </c>
      <c r="B62" s="25"/>
    </row>
    <row r="63" spans="1:2">
      <c r="A63" s="9" t="s">
        <v>320</v>
      </c>
      <c r="B63" s="25"/>
    </row>
    <row r="64" spans="1:2">
      <c r="A64" s="9" t="s">
        <v>321</v>
      </c>
      <c r="B64" s="25"/>
    </row>
    <row r="65" spans="1:2">
      <c r="A65" s="9" t="s">
        <v>322</v>
      </c>
      <c r="B65" s="25"/>
    </row>
    <row r="66" spans="1:2">
      <c r="A66" s="9" t="s">
        <v>323</v>
      </c>
      <c r="B66" s="25"/>
    </row>
    <row r="67" spans="1:2">
      <c r="A67" s="9" t="s">
        <v>324</v>
      </c>
      <c r="B67" s="25"/>
    </row>
    <row r="68" spans="1:2">
      <c r="A68" s="12" t="s">
        <v>89</v>
      </c>
      <c r="B68" s="27">
        <f>SUM(B43:B67)</f>
        <v>0</v>
      </c>
    </row>
    <row r="69" spans="1:2">
      <c r="A69" s="15" t="s">
        <v>624</v>
      </c>
      <c r="B69" s="48">
        <f>B68/25</f>
        <v>0</v>
      </c>
    </row>
    <row r="70" spans="1:2">
      <c r="A70" s="9"/>
      <c r="B70" s="25"/>
    </row>
    <row r="71" spans="1:2">
      <c r="A71" s="10" t="s">
        <v>325</v>
      </c>
      <c r="B71" s="26" t="s">
        <v>326</v>
      </c>
    </row>
    <row r="72" spans="1:2">
      <c r="A72" s="9" t="s">
        <v>327</v>
      </c>
      <c r="B72" s="25"/>
    </row>
    <row r="73" spans="1:2">
      <c r="A73" s="9" t="s">
        <v>328</v>
      </c>
      <c r="B73" s="25"/>
    </row>
    <row r="74" spans="1:2">
      <c r="A74" s="9" t="s">
        <v>329</v>
      </c>
      <c r="B74" s="25"/>
    </row>
    <row r="75" spans="1:2">
      <c r="A75" s="9" t="s">
        <v>330</v>
      </c>
      <c r="B75" s="25"/>
    </row>
    <row r="76" spans="1:2">
      <c r="A76" s="9" t="s">
        <v>331</v>
      </c>
      <c r="B76" s="25"/>
    </row>
    <row r="77" spans="1:2">
      <c r="A77" s="9" t="s">
        <v>332</v>
      </c>
      <c r="B77" s="25"/>
    </row>
    <row r="78" spans="1:2">
      <c r="A78" s="9" t="s">
        <v>333</v>
      </c>
      <c r="B78" s="25"/>
    </row>
    <row r="79" spans="1:2">
      <c r="A79" s="9" t="s">
        <v>334</v>
      </c>
      <c r="B79" s="25"/>
    </row>
    <row r="80" spans="1:2">
      <c r="A80" s="9" t="s">
        <v>335</v>
      </c>
      <c r="B80" s="25"/>
    </row>
    <row r="81" spans="1:6">
      <c r="A81" s="9" t="s">
        <v>336</v>
      </c>
      <c r="B81" s="25"/>
    </row>
    <row r="82" spans="1:6">
      <c r="A82" s="9" t="s">
        <v>337</v>
      </c>
      <c r="B82" s="25"/>
    </row>
    <row r="83" spans="1:6">
      <c r="A83" s="9" t="s">
        <v>338</v>
      </c>
      <c r="B83" s="25"/>
      <c r="F83" s="2" t="s">
        <v>164</v>
      </c>
    </row>
    <row r="84" spans="1:6">
      <c r="A84" s="9" t="s">
        <v>339</v>
      </c>
      <c r="B84" s="25"/>
    </row>
    <row r="85" spans="1:6">
      <c r="A85" s="9" t="s">
        <v>340</v>
      </c>
      <c r="B85" s="25"/>
    </row>
    <row r="86" spans="1:6">
      <c r="A86" s="9" t="s">
        <v>341</v>
      </c>
      <c r="B86" s="25"/>
    </row>
    <row r="87" spans="1:6">
      <c r="A87" s="9" t="s">
        <v>600</v>
      </c>
      <c r="B87" s="25"/>
    </row>
    <row r="88" spans="1:6">
      <c r="A88" s="9" t="s">
        <v>342</v>
      </c>
      <c r="B88" s="25"/>
    </row>
    <row r="89" spans="1:6">
      <c r="A89" s="12" t="s">
        <v>89</v>
      </c>
      <c r="B89" s="27">
        <f>SUM(B72:B88)</f>
        <v>0</v>
      </c>
    </row>
    <row r="90" spans="1:6">
      <c r="A90" s="15" t="s">
        <v>624</v>
      </c>
      <c r="B90" s="48">
        <f>B89/17</f>
        <v>0</v>
      </c>
    </row>
    <row r="91" spans="1:6">
      <c r="A91" s="9"/>
      <c r="B91" s="25"/>
    </row>
    <row r="92" spans="1:6">
      <c r="A92" s="10" t="s">
        <v>343</v>
      </c>
      <c r="B92" s="26" t="s">
        <v>344</v>
      </c>
    </row>
    <row r="93" spans="1:6">
      <c r="A93" s="9" t="s">
        <v>345</v>
      </c>
      <c r="B93" s="25"/>
    </row>
    <row r="94" spans="1:6">
      <c r="A94" s="9" t="s">
        <v>346</v>
      </c>
      <c r="B94" s="25"/>
    </row>
    <row r="95" spans="1:6">
      <c r="A95" s="9" t="s">
        <v>347</v>
      </c>
      <c r="B95" s="25"/>
    </row>
    <row r="96" spans="1:6">
      <c r="A96" s="9" t="s">
        <v>348</v>
      </c>
      <c r="B96" s="25"/>
    </row>
    <row r="97" spans="1:2">
      <c r="A97" s="9" t="s">
        <v>349</v>
      </c>
      <c r="B97" s="25"/>
    </row>
    <row r="98" spans="1:2">
      <c r="A98" s="9" t="s">
        <v>350</v>
      </c>
      <c r="B98" s="25"/>
    </row>
    <row r="99" spans="1:2">
      <c r="A99" s="9" t="s">
        <v>351</v>
      </c>
      <c r="B99" s="25"/>
    </row>
    <row r="100" spans="1:2">
      <c r="A100" s="9" t="s">
        <v>601</v>
      </c>
      <c r="B100" s="25"/>
    </row>
    <row r="101" spans="1:2">
      <c r="A101" s="9" t="s">
        <v>352</v>
      </c>
      <c r="B101" s="25"/>
    </row>
    <row r="102" spans="1:2">
      <c r="A102" s="9" t="s">
        <v>353</v>
      </c>
      <c r="B102" s="25"/>
    </row>
    <row r="103" spans="1:2">
      <c r="A103" s="9" t="s">
        <v>354</v>
      </c>
      <c r="B103" s="25"/>
    </row>
    <row r="104" spans="1:2">
      <c r="A104" s="9" t="s">
        <v>355</v>
      </c>
      <c r="B104" s="25"/>
    </row>
    <row r="105" spans="1:2">
      <c r="A105" s="9" t="s">
        <v>356</v>
      </c>
      <c r="B105" s="25"/>
    </row>
    <row r="106" spans="1:2">
      <c r="A106" s="9" t="s">
        <v>357</v>
      </c>
      <c r="B106" s="25"/>
    </row>
    <row r="107" spans="1:2">
      <c r="A107" s="12" t="s">
        <v>89</v>
      </c>
      <c r="B107" s="27">
        <f>SUM(B93:B106)</f>
        <v>0</v>
      </c>
    </row>
    <row r="108" spans="1:2">
      <c r="A108" s="15" t="s">
        <v>624</v>
      </c>
      <c r="B108" s="48">
        <f>B107/18</f>
        <v>0</v>
      </c>
    </row>
    <row r="109" spans="1:2">
      <c r="A109" s="9"/>
      <c r="B109" s="25"/>
    </row>
    <row r="110" spans="1:2">
      <c r="A110" s="10" t="s">
        <v>358</v>
      </c>
      <c r="B110" s="26" t="s">
        <v>162</v>
      </c>
    </row>
    <row r="111" spans="1:2">
      <c r="A111" s="9" t="s">
        <v>359</v>
      </c>
      <c r="B111" s="25"/>
    </row>
    <row r="112" spans="1:2">
      <c r="A112" s="9" t="s">
        <v>360</v>
      </c>
      <c r="B112" s="25"/>
    </row>
    <row r="113" spans="1:2">
      <c r="A113" s="9" t="s">
        <v>361</v>
      </c>
      <c r="B113" s="25"/>
    </row>
    <row r="114" spans="1:2">
      <c r="A114" s="9" t="s">
        <v>362</v>
      </c>
      <c r="B114" s="25"/>
    </row>
    <row r="115" spans="1:2">
      <c r="A115" s="9" t="s">
        <v>602</v>
      </c>
      <c r="B115" s="25"/>
    </row>
    <row r="116" spans="1:2">
      <c r="A116" s="9" t="s">
        <v>363</v>
      </c>
      <c r="B116" s="25"/>
    </row>
    <row r="117" spans="1:2">
      <c r="A117" s="9" t="s">
        <v>364</v>
      </c>
      <c r="B117" s="25"/>
    </row>
    <row r="118" spans="1:2">
      <c r="A118" s="9" t="s">
        <v>365</v>
      </c>
      <c r="B118" s="25"/>
    </row>
    <row r="119" spans="1:2">
      <c r="A119" s="9" t="s">
        <v>366</v>
      </c>
      <c r="B119" s="25"/>
    </row>
    <row r="120" spans="1:2">
      <c r="A120" s="9" t="s">
        <v>367</v>
      </c>
      <c r="B120" s="25"/>
    </row>
    <row r="121" spans="1:2">
      <c r="A121" s="9" t="s">
        <v>368</v>
      </c>
      <c r="B121" s="25"/>
    </row>
    <row r="122" spans="1:2">
      <c r="A122" s="9" t="s">
        <v>369</v>
      </c>
      <c r="B122" s="25"/>
    </row>
    <row r="123" spans="1:2">
      <c r="A123" s="9" t="s">
        <v>370</v>
      </c>
      <c r="B123" s="25"/>
    </row>
    <row r="124" spans="1:2">
      <c r="A124" s="12" t="s">
        <v>89</v>
      </c>
      <c r="B124" s="27">
        <f>SUM(B111:B123)</f>
        <v>0</v>
      </c>
    </row>
    <row r="125" spans="1:2">
      <c r="A125" s="15" t="s">
        <v>624</v>
      </c>
      <c r="B125" s="48">
        <f>B124/13</f>
        <v>0</v>
      </c>
    </row>
    <row r="126" spans="1:2">
      <c r="A126" s="9"/>
      <c r="B126" s="25"/>
    </row>
    <row r="127" spans="1:2">
      <c r="A127" s="10" t="s">
        <v>371</v>
      </c>
      <c r="B127" s="26" t="s">
        <v>161</v>
      </c>
    </row>
    <row r="128" spans="1:2">
      <c r="A128" s="9" t="s">
        <v>372</v>
      </c>
      <c r="B128" s="25"/>
    </row>
    <row r="129" spans="1:2">
      <c r="A129" s="9" t="s">
        <v>373</v>
      </c>
      <c r="B129" s="25"/>
    </row>
    <row r="130" spans="1:2">
      <c r="A130" s="9" t="s">
        <v>374</v>
      </c>
      <c r="B130" s="25"/>
    </row>
    <row r="131" spans="1:2">
      <c r="A131" s="9" t="s">
        <v>346</v>
      </c>
      <c r="B131" s="25"/>
    </row>
    <row r="132" spans="1:2">
      <c r="A132" s="9" t="s">
        <v>375</v>
      </c>
      <c r="B132" s="25"/>
    </row>
    <row r="133" spans="1:2">
      <c r="A133" s="9" t="s">
        <v>376</v>
      </c>
      <c r="B133" s="25"/>
    </row>
    <row r="134" spans="1:2">
      <c r="A134" s="9" t="s">
        <v>377</v>
      </c>
      <c r="B134" s="25"/>
    </row>
    <row r="135" spans="1:2">
      <c r="A135" s="9" t="s">
        <v>378</v>
      </c>
      <c r="B135" s="25"/>
    </row>
    <row r="136" spans="1:2">
      <c r="A136" s="9" t="s">
        <v>379</v>
      </c>
      <c r="B136" s="25"/>
    </row>
    <row r="137" spans="1:2">
      <c r="A137" s="12" t="s">
        <v>89</v>
      </c>
      <c r="B137" s="27">
        <f>SUM(B128:B136)</f>
        <v>0</v>
      </c>
    </row>
    <row r="138" spans="1:2">
      <c r="A138" s="15" t="s">
        <v>624</v>
      </c>
      <c r="B138" s="48">
        <f>B137/9</f>
        <v>0</v>
      </c>
    </row>
    <row r="139" spans="1:2">
      <c r="A139" s="52"/>
      <c r="B139" s="53"/>
    </row>
    <row r="140" spans="1:2">
      <c r="A140" s="10" t="s">
        <v>380</v>
      </c>
      <c r="B140" s="39">
        <f>SUM(B137,B124,B107,B89,B68,B39,B21)</f>
        <v>0</v>
      </c>
    </row>
    <row r="141" spans="1:2">
      <c r="A141" s="10" t="s">
        <v>381</v>
      </c>
      <c r="B141" s="39">
        <f ca="1">SUM(B140+softskills!B57)</f>
        <v>0</v>
      </c>
    </row>
    <row r="142" spans="1:2">
      <c r="A142" s="10" t="s">
        <v>616</v>
      </c>
      <c r="B142" s="28">
        <f>B140/112</f>
        <v>0</v>
      </c>
    </row>
    <row r="143" spans="1:2">
      <c r="A143" s="4"/>
      <c r="B143" s="54"/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3:B20 B25:B38 B43:B67 B72:B88 B93:B106 B111:B123 B128:B136">
      <formula1>0</formula1>
      <formula2>1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3"/>
  <sheetViews>
    <sheetView topLeftCell="A145" workbookViewId="0">
      <selection activeCell="B2" sqref="B2"/>
    </sheetView>
  </sheetViews>
  <sheetFormatPr defaultColWidth="11.42578125" defaultRowHeight="18.75"/>
  <cols>
    <col min="1" max="1" width="53.7109375" style="2" customWidth="1"/>
    <col min="2" max="2" width="14.85546875" style="6" customWidth="1"/>
    <col min="3" max="16384" width="11.42578125" style="2"/>
  </cols>
  <sheetData>
    <row r="1" spans="1:2">
      <c r="A1" s="25" t="s">
        <v>408</v>
      </c>
      <c r="B1" s="25"/>
    </row>
    <row r="2" spans="1:2">
      <c r="A2" s="10" t="s">
        <v>409</v>
      </c>
      <c r="B2" s="26" t="s">
        <v>284</v>
      </c>
    </row>
    <row r="3" spans="1:2">
      <c r="A3" s="9" t="s">
        <v>382</v>
      </c>
      <c r="B3" s="25"/>
    </row>
    <row r="4" spans="1:2">
      <c r="A4" s="9" t="s">
        <v>383</v>
      </c>
      <c r="B4" s="25"/>
    </row>
    <row r="5" spans="1:2">
      <c r="A5" s="9" t="s">
        <v>384</v>
      </c>
      <c r="B5" s="25"/>
    </row>
    <row r="6" spans="1:2">
      <c r="A6" s="9" t="s">
        <v>385</v>
      </c>
      <c r="B6" s="25"/>
    </row>
    <row r="7" spans="1:2">
      <c r="A7" s="9" t="s">
        <v>386</v>
      </c>
      <c r="B7" s="25"/>
    </row>
    <row r="8" spans="1:2">
      <c r="A8" s="9" t="s">
        <v>387</v>
      </c>
      <c r="B8" s="25"/>
    </row>
    <row r="9" spans="1:2">
      <c r="A9" s="9" t="s">
        <v>388</v>
      </c>
      <c r="B9" s="25"/>
    </row>
    <row r="10" spans="1:2">
      <c r="A10" s="9" t="s">
        <v>389</v>
      </c>
      <c r="B10" s="25"/>
    </row>
    <row r="11" spans="1:2">
      <c r="A11" s="9" t="s">
        <v>390</v>
      </c>
      <c r="B11" s="25"/>
    </row>
    <row r="12" spans="1:2">
      <c r="A12" s="9" t="s">
        <v>391</v>
      </c>
      <c r="B12" s="25"/>
    </row>
    <row r="13" spans="1:2">
      <c r="A13" s="9" t="s">
        <v>396</v>
      </c>
      <c r="B13" s="25"/>
    </row>
    <row r="14" spans="1:2">
      <c r="A14" s="9" t="s">
        <v>392</v>
      </c>
      <c r="B14" s="25"/>
    </row>
    <row r="15" spans="1:2">
      <c r="A15" s="9" t="s">
        <v>393</v>
      </c>
      <c r="B15" s="25"/>
    </row>
    <row r="16" spans="1:2">
      <c r="A16" s="9" t="s">
        <v>394</v>
      </c>
      <c r="B16" s="25"/>
    </row>
    <row r="17" spans="1:2">
      <c r="A17" s="9" t="s">
        <v>395</v>
      </c>
      <c r="B17" s="25"/>
    </row>
    <row r="18" spans="1:2">
      <c r="A18" s="9" t="s">
        <v>397</v>
      </c>
      <c r="B18" s="25"/>
    </row>
    <row r="19" spans="1:2">
      <c r="A19" s="9" t="s">
        <v>398</v>
      </c>
      <c r="B19" s="25"/>
    </row>
    <row r="20" spans="1:2">
      <c r="A20" s="9" t="s">
        <v>399</v>
      </c>
      <c r="B20" s="25"/>
    </row>
    <row r="21" spans="1:2">
      <c r="A21" s="9" t="s">
        <v>400</v>
      </c>
      <c r="B21" s="25"/>
    </row>
    <row r="22" spans="1:2">
      <c r="A22" s="9" t="s">
        <v>401</v>
      </c>
      <c r="B22" s="25"/>
    </row>
    <row r="23" spans="1:2">
      <c r="A23" s="9" t="s">
        <v>402</v>
      </c>
      <c r="B23" s="25"/>
    </row>
    <row r="24" spans="1:2">
      <c r="A24" s="9" t="s">
        <v>403</v>
      </c>
      <c r="B24" s="25"/>
    </row>
    <row r="25" spans="1:2">
      <c r="A25" s="9" t="s">
        <v>404</v>
      </c>
      <c r="B25" s="25"/>
    </row>
    <row r="26" spans="1:2">
      <c r="A26" s="9" t="s">
        <v>405</v>
      </c>
      <c r="B26" s="25"/>
    </row>
    <row r="27" spans="1:2">
      <c r="A27" s="9" t="s">
        <v>406</v>
      </c>
      <c r="B27" s="25"/>
    </row>
    <row r="28" spans="1:2">
      <c r="A28" s="9" t="s">
        <v>407</v>
      </c>
      <c r="B28" s="25"/>
    </row>
    <row r="29" spans="1:2">
      <c r="A29" s="12" t="s">
        <v>89</v>
      </c>
      <c r="B29" s="27">
        <f>SUM(B3:B28)</f>
        <v>0</v>
      </c>
    </row>
    <row r="30" spans="1:2">
      <c r="A30" s="12" t="s">
        <v>624</v>
      </c>
      <c r="B30" s="48">
        <f>B29/26</f>
        <v>0</v>
      </c>
    </row>
    <row r="31" spans="1:2">
      <c r="A31" s="9"/>
      <c r="B31" s="25"/>
    </row>
    <row r="32" spans="1:2">
      <c r="A32" s="10" t="s">
        <v>410</v>
      </c>
      <c r="B32" s="26" t="s">
        <v>299</v>
      </c>
    </row>
    <row r="33" spans="1:2">
      <c r="A33" s="9" t="s">
        <v>411</v>
      </c>
      <c r="B33" s="25"/>
    </row>
    <row r="34" spans="1:2">
      <c r="A34" s="9" t="s">
        <v>412</v>
      </c>
      <c r="B34" s="25"/>
    </row>
    <row r="35" spans="1:2">
      <c r="A35" s="9" t="s">
        <v>413</v>
      </c>
      <c r="B35" s="25"/>
    </row>
    <row r="36" spans="1:2">
      <c r="A36" s="9" t="s">
        <v>414</v>
      </c>
      <c r="B36" s="25"/>
    </row>
    <row r="37" spans="1:2">
      <c r="A37" s="9" t="s">
        <v>415</v>
      </c>
      <c r="B37" s="25"/>
    </row>
    <row r="38" spans="1:2">
      <c r="A38" s="9" t="s">
        <v>389</v>
      </c>
      <c r="B38" s="25"/>
    </row>
    <row r="39" spans="1:2">
      <c r="A39" s="9" t="s">
        <v>416</v>
      </c>
      <c r="B39" s="25"/>
    </row>
    <row r="40" spans="1:2">
      <c r="A40" s="9" t="s">
        <v>417</v>
      </c>
      <c r="B40" s="25"/>
    </row>
    <row r="41" spans="1:2">
      <c r="A41" s="9" t="s">
        <v>418</v>
      </c>
      <c r="B41" s="25"/>
    </row>
    <row r="42" spans="1:2">
      <c r="A42" s="9" t="s">
        <v>419</v>
      </c>
      <c r="B42" s="25"/>
    </row>
    <row r="43" spans="1:2">
      <c r="A43" s="9" t="s">
        <v>420</v>
      </c>
      <c r="B43" s="25"/>
    </row>
    <row r="44" spans="1:2">
      <c r="A44" s="9" t="s">
        <v>421</v>
      </c>
      <c r="B44" s="25"/>
    </row>
    <row r="45" spans="1:2">
      <c r="A45" s="9" t="s">
        <v>422</v>
      </c>
      <c r="B45" s="25"/>
    </row>
    <row r="46" spans="1:2">
      <c r="A46" s="9" t="s">
        <v>605</v>
      </c>
      <c r="B46" s="25"/>
    </row>
    <row r="47" spans="1:2">
      <c r="A47" s="9" t="s">
        <v>423</v>
      </c>
      <c r="B47" s="25"/>
    </row>
    <row r="48" spans="1:2">
      <c r="A48" s="9" t="s">
        <v>424</v>
      </c>
      <c r="B48" s="25"/>
    </row>
    <row r="49" spans="1:2">
      <c r="A49" s="9" t="s">
        <v>425</v>
      </c>
      <c r="B49" s="25"/>
    </row>
    <row r="50" spans="1:2">
      <c r="A50" s="9" t="s">
        <v>426</v>
      </c>
      <c r="B50" s="25"/>
    </row>
    <row r="51" spans="1:2">
      <c r="A51" s="9" t="s">
        <v>427</v>
      </c>
      <c r="B51" s="25"/>
    </row>
    <row r="52" spans="1:2">
      <c r="A52" s="9" t="s">
        <v>428</v>
      </c>
      <c r="B52" s="25"/>
    </row>
    <row r="53" spans="1:2">
      <c r="A53" s="9" t="s">
        <v>429</v>
      </c>
      <c r="B53" s="25"/>
    </row>
    <row r="54" spans="1:2">
      <c r="A54" s="9" t="s">
        <v>430</v>
      </c>
      <c r="B54" s="25"/>
    </row>
    <row r="55" spans="1:2">
      <c r="A55" s="9" t="s">
        <v>431</v>
      </c>
      <c r="B55" s="25"/>
    </row>
    <row r="56" spans="1:2">
      <c r="A56" s="9" t="s">
        <v>432</v>
      </c>
      <c r="B56" s="25"/>
    </row>
    <row r="57" spans="1:2">
      <c r="A57" s="9" t="s">
        <v>433</v>
      </c>
      <c r="B57" s="25"/>
    </row>
    <row r="58" spans="1:2">
      <c r="A58" s="9" t="s">
        <v>434</v>
      </c>
      <c r="B58" s="25"/>
    </row>
    <row r="59" spans="1:2">
      <c r="A59" s="9" t="s">
        <v>435</v>
      </c>
      <c r="B59" s="25"/>
    </row>
    <row r="60" spans="1:2">
      <c r="A60" s="9" t="s">
        <v>436</v>
      </c>
      <c r="B60" s="25"/>
    </row>
    <row r="61" spans="1:2">
      <c r="A61" s="9" t="s">
        <v>437</v>
      </c>
      <c r="B61" s="25"/>
    </row>
    <row r="62" spans="1:2">
      <c r="A62" s="9" t="s">
        <v>438</v>
      </c>
      <c r="B62" s="25"/>
    </row>
    <row r="63" spans="1:2">
      <c r="A63" s="9" t="s">
        <v>439</v>
      </c>
      <c r="B63" s="25"/>
    </row>
    <row r="64" spans="1:2">
      <c r="A64" s="12" t="s">
        <v>89</v>
      </c>
      <c r="B64" s="27">
        <f>SUM(B33:B63)</f>
        <v>0</v>
      </c>
    </row>
    <row r="65" spans="1:2">
      <c r="A65" s="12" t="s">
        <v>624</v>
      </c>
      <c r="B65" s="48">
        <f>B64/31</f>
        <v>0</v>
      </c>
    </row>
    <row r="66" spans="1:2">
      <c r="A66" s="9"/>
      <c r="B66" s="25"/>
    </row>
    <row r="67" spans="1:2">
      <c r="A67" s="10" t="s">
        <v>408</v>
      </c>
      <c r="B67" s="26" t="s">
        <v>165</v>
      </c>
    </row>
    <row r="68" spans="1:2">
      <c r="A68" s="9" t="s">
        <v>440</v>
      </c>
      <c r="B68" s="25"/>
    </row>
    <row r="69" spans="1:2">
      <c r="A69" s="9" t="s">
        <v>441</v>
      </c>
      <c r="B69" s="25"/>
    </row>
    <row r="70" spans="1:2">
      <c r="A70" s="9" t="s">
        <v>442</v>
      </c>
      <c r="B70" s="25"/>
    </row>
    <row r="71" spans="1:2">
      <c r="A71" s="9" t="s">
        <v>443</v>
      </c>
      <c r="B71" s="25"/>
    </row>
    <row r="72" spans="1:2">
      <c r="A72" s="9" t="s">
        <v>444</v>
      </c>
      <c r="B72" s="25"/>
    </row>
    <row r="73" spans="1:2">
      <c r="A73" s="9" t="s">
        <v>606</v>
      </c>
      <c r="B73" s="25"/>
    </row>
    <row r="74" spans="1:2">
      <c r="A74" s="9" t="s">
        <v>445</v>
      </c>
      <c r="B74" s="25"/>
    </row>
    <row r="75" spans="1:2">
      <c r="A75" s="9" t="s">
        <v>446</v>
      </c>
      <c r="B75" s="25"/>
    </row>
    <row r="76" spans="1:2">
      <c r="A76" s="9" t="s">
        <v>447</v>
      </c>
      <c r="B76" s="25"/>
    </row>
    <row r="77" spans="1:2">
      <c r="A77" s="9" t="s">
        <v>448</v>
      </c>
      <c r="B77" s="25"/>
    </row>
    <row r="78" spans="1:2">
      <c r="A78" s="9" t="s">
        <v>607</v>
      </c>
      <c r="B78" s="25"/>
    </row>
    <row r="79" spans="1:2">
      <c r="A79" s="9" t="s">
        <v>449</v>
      </c>
      <c r="B79" s="25"/>
    </row>
    <row r="80" spans="1:2">
      <c r="A80" s="9" t="s">
        <v>450</v>
      </c>
      <c r="B80" s="25"/>
    </row>
    <row r="81" spans="1:2">
      <c r="A81" s="9" t="s">
        <v>451</v>
      </c>
      <c r="B81" s="25"/>
    </row>
    <row r="82" spans="1:2">
      <c r="A82" s="9" t="s">
        <v>452</v>
      </c>
      <c r="B82" s="25"/>
    </row>
    <row r="83" spans="1:2">
      <c r="A83" s="9" t="s">
        <v>453</v>
      </c>
      <c r="B83" s="25"/>
    </row>
    <row r="84" spans="1:2">
      <c r="A84" s="9" t="s">
        <v>454</v>
      </c>
      <c r="B84" s="25"/>
    </row>
    <row r="85" spans="1:2">
      <c r="A85" s="9" t="s">
        <v>455</v>
      </c>
      <c r="B85" s="25"/>
    </row>
    <row r="86" spans="1:2">
      <c r="A86" s="9" t="s">
        <v>456</v>
      </c>
      <c r="B86" s="25"/>
    </row>
    <row r="87" spans="1:2">
      <c r="A87" s="9" t="s">
        <v>457</v>
      </c>
      <c r="B87" s="25"/>
    </row>
    <row r="88" spans="1:2">
      <c r="A88" s="12" t="s">
        <v>89</v>
      </c>
      <c r="B88" s="27">
        <f>SUM(B68:B87)</f>
        <v>0</v>
      </c>
    </row>
    <row r="89" spans="1:2">
      <c r="A89" s="12" t="s">
        <v>624</v>
      </c>
      <c r="B89" s="48">
        <f>B88/20</f>
        <v>0</v>
      </c>
    </row>
    <row r="90" spans="1:2">
      <c r="A90" s="9"/>
      <c r="B90" s="25"/>
    </row>
    <row r="91" spans="1:2">
      <c r="A91" s="10" t="s">
        <v>408</v>
      </c>
      <c r="B91" s="26" t="s">
        <v>163</v>
      </c>
    </row>
    <row r="92" spans="1:2">
      <c r="A92" s="9" t="s">
        <v>458</v>
      </c>
      <c r="B92" s="25"/>
    </row>
    <row r="93" spans="1:2">
      <c r="A93" s="9" t="s">
        <v>459</v>
      </c>
      <c r="B93" s="25"/>
    </row>
    <row r="94" spans="1:2">
      <c r="A94" s="9" t="s">
        <v>460</v>
      </c>
      <c r="B94" s="25"/>
    </row>
    <row r="95" spans="1:2">
      <c r="A95" s="9" t="s">
        <v>461</v>
      </c>
      <c r="B95" s="25"/>
    </row>
    <row r="96" spans="1:2">
      <c r="A96" s="9" t="s">
        <v>608</v>
      </c>
      <c r="B96" s="25"/>
    </row>
    <row r="97" spans="1:2">
      <c r="A97" s="9" t="s">
        <v>462</v>
      </c>
      <c r="B97" s="25"/>
    </row>
    <row r="98" spans="1:2">
      <c r="A98" s="9" t="s">
        <v>463</v>
      </c>
      <c r="B98" s="25"/>
    </row>
    <row r="99" spans="1:2">
      <c r="A99" s="9" t="s">
        <v>464</v>
      </c>
      <c r="B99" s="25"/>
    </row>
    <row r="100" spans="1:2">
      <c r="A100" s="9" t="s">
        <v>465</v>
      </c>
      <c r="B100" s="25"/>
    </row>
    <row r="101" spans="1:2">
      <c r="A101" s="9" t="s">
        <v>466</v>
      </c>
      <c r="B101" s="25"/>
    </row>
    <row r="102" spans="1:2">
      <c r="A102" s="9" t="s">
        <v>467</v>
      </c>
      <c r="B102" s="25"/>
    </row>
    <row r="103" spans="1:2">
      <c r="A103" s="9" t="s">
        <v>468</v>
      </c>
      <c r="B103" s="25"/>
    </row>
    <row r="104" spans="1:2">
      <c r="A104" s="9" t="s">
        <v>469</v>
      </c>
      <c r="B104" s="25"/>
    </row>
    <row r="105" spans="1:2">
      <c r="A105" s="9" t="s">
        <v>470</v>
      </c>
      <c r="B105" s="25"/>
    </row>
    <row r="106" spans="1:2">
      <c r="A106" s="9" t="s">
        <v>609</v>
      </c>
      <c r="B106" s="25"/>
    </row>
    <row r="107" spans="1:2">
      <c r="A107" s="9" t="s">
        <v>471</v>
      </c>
      <c r="B107" s="25"/>
    </row>
    <row r="108" spans="1:2">
      <c r="A108" s="9" t="s">
        <v>472</v>
      </c>
      <c r="B108" s="25"/>
    </row>
    <row r="109" spans="1:2">
      <c r="A109" s="9" t="s">
        <v>473</v>
      </c>
      <c r="B109" s="25"/>
    </row>
    <row r="110" spans="1:2">
      <c r="A110" s="9" t="s">
        <v>475</v>
      </c>
      <c r="B110" s="25"/>
    </row>
    <row r="111" spans="1:2">
      <c r="A111" s="9" t="s">
        <v>474</v>
      </c>
      <c r="B111" s="25"/>
    </row>
    <row r="112" spans="1:2">
      <c r="A112" s="9" t="s">
        <v>476</v>
      </c>
      <c r="B112" s="25"/>
    </row>
    <row r="113" spans="1:2">
      <c r="A113" s="9" t="s">
        <v>477</v>
      </c>
      <c r="B113" s="25"/>
    </row>
    <row r="114" spans="1:2">
      <c r="A114" s="9" t="s">
        <v>478</v>
      </c>
      <c r="B114" s="25"/>
    </row>
    <row r="115" spans="1:2">
      <c r="A115" s="9" t="s">
        <v>479</v>
      </c>
      <c r="B115" s="25"/>
    </row>
    <row r="116" spans="1:2">
      <c r="A116" s="9" t="s">
        <v>480</v>
      </c>
      <c r="B116" s="25"/>
    </row>
    <row r="117" spans="1:2">
      <c r="A117" s="9" t="s">
        <v>481</v>
      </c>
      <c r="B117" s="25"/>
    </row>
    <row r="118" spans="1:2">
      <c r="A118" s="12" t="s">
        <v>89</v>
      </c>
      <c r="B118" s="27">
        <f>SUM(B92:B117)</f>
        <v>0</v>
      </c>
    </row>
    <row r="119" spans="1:2">
      <c r="A119" s="12" t="s">
        <v>624</v>
      </c>
      <c r="B119" s="48">
        <f>B118/16</f>
        <v>0</v>
      </c>
    </row>
    <row r="120" spans="1:2">
      <c r="A120" s="9"/>
      <c r="B120" s="25"/>
    </row>
    <row r="121" spans="1:2">
      <c r="A121" s="10" t="s">
        <v>408</v>
      </c>
      <c r="B121" s="26" t="s">
        <v>162</v>
      </c>
    </row>
    <row r="122" spans="1:2">
      <c r="A122" s="9" t="s">
        <v>603</v>
      </c>
      <c r="B122" s="25"/>
    </row>
    <row r="123" spans="1:2">
      <c r="A123" s="9" t="s">
        <v>482</v>
      </c>
      <c r="B123" s="25"/>
    </row>
    <row r="124" spans="1:2">
      <c r="A124" s="9" t="s">
        <v>483</v>
      </c>
      <c r="B124" s="25"/>
    </row>
    <row r="125" spans="1:2">
      <c r="A125" s="9" t="s">
        <v>484</v>
      </c>
      <c r="B125" s="25"/>
    </row>
    <row r="126" spans="1:2">
      <c r="A126" s="9" t="s">
        <v>485</v>
      </c>
      <c r="B126" s="25"/>
    </row>
    <row r="127" spans="1:2">
      <c r="A127" s="9" t="s">
        <v>486</v>
      </c>
      <c r="B127" s="25"/>
    </row>
    <row r="128" spans="1:2">
      <c r="A128" s="9" t="s">
        <v>487</v>
      </c>
      <c r="B128" s="25"/>
    </row>
    <row r="129" spans="1:2">
      <c r="A129" s="9" t="s">
        <v>488</v>
      </c>
      <c r="B129" s="25"/>
    </row>
    <row r="130" spans="1:2">
      <c r="A130" s="9" t="s">
        <v>489</v>
      </c>
      <c r="B130" s="25"/>
    </row>
    <row r="131" spans="1:2">
      <c r="A131" s="9" t="s">
        <v>490</v>
      </c>
      <c r="B131" s="25"/>
    </row>
    <row r="132" spans="1:2">
      <c r="A132" s="9" t="s">
        <v>491</v>
      </c>
      <c r="B132" s="25"/>
    </row>
    <row r="133" spans="1:2">
      <c r="A133" s="9" t="s">
        <v>492</v>
      </c>
      <c r="B133" s="25"/>
    </row>
    <row r="134" spans="1:2">
      <c r="A134" s="9" t="s">
        <v>493</v>
      </c>
      <c r="B134" s="25"/>
    </row>
    <row r="135" spans="1:2">
      <c r="A135" s="9" t="s">
        <v>610</v>
      </c>
      <c r="B135" s="25"/>
    </row>
    <row r="136" spans="1:2">
      <c r="A136" s="9" t="s">
        <v>494</v>
      </c>
      <c r="B136" s="25"/>
    </row>
    <row r="137" spans="1:2">
      <c r="A137" s="9" t="s">
        <v>495</v>
      </c>
      <c r="B137" s="25"/>
    </row>
    <row r="138" spans="1:2">
      <c r="A138" s="9" t="s">
        <v>496</v>
      </c>
      <c r="B138" s="25"/>
    </row>
    <row r="139" spans="1:2">
      <c r="A139" s="9" t="s">
        <v>497</v>
      </c>
      <c r="B139" s="25"/>
    </row>
    <row r="140" spans="1:2">
      <c r="A140" s="9" t="s">
        <v>611</v>
      </c>
      <c r="B140" s="25"/>
    </row>
    <row r="141" spans="1:2">
      <c r="A141" s="9" t="s">
        <v>612</v>
      </c>
      <c r="B141" s="25"/>
    </row>
    <row r="142" spans="1:2">
      <c r="A142" s="9" t="s">
        <v>498</v>
      </c>
      <c r="B142" s="25"/>
    </row>
    <row r="143" spans="1:2">
      <c r="A143" s="9" t="s">
        <v>499</v>
      </c>
      <c r="B143" s="25"/>
    </row>
    <row r="144" spans="1:2">
      <c r="A144" s="9" t="s">
        <v>500</v>
      </c>
      <c r="B144" s="25"/>
    </row>
    <row r="145" spans="1:2">
      <c r="A145" s="9" t="s">
        <v>501</v>
      </c>
      <c r="B145" s="25"/>
    </row>
    <row r="146" spans="1:2">
      <c r="A146" s="9" t="s">
        <v>613</v>
      </c>
      <c r="B146" s="25"/>
    </row>
    <row r="147" spans="1:2">
      <c r="A147" s="9" t="s">
        <v>502</v>
      </c>
      <c r="B147" s="25"/>
    </row>
    <row r="148" spans="1:2">
      <c r="A148" s="9" t="s">
        <v>503</v>
      </c>
      <c r="B148" s="25"/>
    </row>
    <row r="149" spans="1:2">
      <c r="A149" s="9" t="s">
        <v>504</v>
      </c>
      <c r="B149" s="25"/>
    </row>
    <row r="150" spans="1:2">
      <c r="A150" s="12" t="s">
        <v>89</v>
      </c>
      <c r="B150" s="27">
        <f>SUM(B122:B149)</f>
        <v>0</v>
      </c>
    </row>
    <row r="151" spans="1:2">
      <c r="A151" s="12" t="s">
        <v>624</v>
      </c>
      <c r="B151" s="48">
        <f>B150/28</f>
        <v>0</v>
      </c>
    </row>
    <row r="152" spans="1:2">
      <c r="A152" s="9"/>
      <c r="B152" s="25"/>
    </row>
    <row r="153" spans="1:2">
      <c r="A153" s="10" t="s">
        <v>408</v>
      </c>
      <c r="B153" s="26" t="s">
        <v>161</v>
      </c>
    </row>
    <row r="154" spans="1:2">
      <c r="A154" s="9" t="s">
        <v>505</v>
      </c>
      <c r="B154" s="25"/>
    </row>
    <row r="155" spans="1:2">
      <c r="A155" s="9" t="s">
        <v>506</v>
      </c>
      <c r="B155" s="25"/>
    </row>
    <row r="156" spans="1:2">
      <c r="A156" s="9" t="s">
        <v>507</v>
      </c>
      <c r="B156" s="25"/>
    </row>
    <row r="157" spans="1:2">
      <c r="A157" s="9" t="s">
        <v>508</v>
      </c>
      <c r="B157" s="25"/>
    </row>
    <row r="158" spans="1:2">
      <c r="A158" s="9" t="s">
        <v>509</v>
      </c>
      <c r="B158" s="25"/>
    </row>
    <row r="159" spans="1:2">
      <c r="A159" s="9" t="s">
        <v>510</v>
      </c>
      <c r="B159" s="25"/>
    </row>
    <row r="160" spans="1:2">
      <c r="A160" s="9" t="s">
        <v>511</v>
      </c>
      <c r="B160" s="25"/>
    </row>
    <row r="161" spans="1:2">
      <c r="A161" s="9" t="s">
        <v>512</v>
      </c>
      <c r="B161" s="25"/>
    </row>
    <row r="162" spans="1:2">
      <c r="A162" s="9" t="s">
        <v>513</v>
      </c>
      <c r="B162" s="25"/>
    </row>
    <row r="163" spans="1:2">
      <c r="A163" s="9" t="s">
        <v>514</v>
      </c>
      <c r="B163" s="25"/>
    </row>
    <row r="164" spans="1:2">
      <c r="A164" s="9" t="s">
        <v>515</v>
      </c>
      <c r="B164" s="25"/>
    </row>
    <row r="165" spans="1:2">
      <c r="A165" s="9" t="s">
        <v>516</v>
      </c>
      <c r="B165" s="25"/>
    </row>
    <row r="166" spans="1:2">
      <c r="A166" s="9" t="s">
        <v>517</v>
      </c>
      <c r="B166" s="25"/>
    </row>
    <row r="167" spans="1:2">
      <c r="A167" s="9" t="s">
        <v>518</v>
      </c>
      <c r="B167" s="25"/>
    </row>
    <row r="168" spans="1:2">
      <c r="A168" s="9" t="s">
        <v>519</v>
      </c>
      <c r="B168" s="25"/>
    </row>
    <row r="169" spans="1:2">
      <c r="A169" s="9" t="s">
        <v>614</v>
      </c>
      <c r="B169" s="25"/>
    </row>
    <row r="170" spans="1:2">
      <c r="A170" s="9" t="s">
        <v>615</v>
      </c>
      <c r="B170" s="25"/>
    </row>
    <row r="171" spans="1:2">
      <c r="A171" s="9" t="s">
        <v>520</v>
      </c>
      <c r="B171" s="25"/>
    </row>
    <row r="172" spans="1:2">
      <c r="A172" s="9" t="s">
        <v>521</v>
      </c>
      <c r="B172" s="25"/>
    </row>
    <row r="173" spans="1:2">
      <c r="A173" s="9" t="s">
        <v>522</v>
      </c>
      <c r="B173" s="25"/>
    </row>
    <row r="174" spans="1:2">
      <c r="A174" s="9" t="s">
        <v>523</v>
      </c>
      <c r="B174" s="25"/>
    </row>
    <row r="175" spans="1:2">
      <c r="A175" s="9" t="s">
        <v>524</v>
      </c>
      <c r="B175" s="25"/>
    </row>
    <row r="176" spans="1:2">
      <c r="A176" s="12" t="s">
        <v>89</v>
      </c>
      <c r="B176" s="27">
        <f>SUM(B154:B175)</f>
        <v>0</v>
      </c>
    </row>
    <row r="177" spans="1:2">
      <c r="A177" s="12" t="s">
        <v>624</v>
      </c>
      <c r="B177" s="48">
        <f>B176/22</f>
        <v>0</v>
      </c>
    </row>
    <row r="178" spans="1:2">
      <c r="A178" s="18"/>
      <c r="B178" s="42"/>
    </row>
    <row r="179" spans="1:2">
      <c r="A179" s="10" t="s">
        <v>525</v>
      </c>
      <c r="B179" s="39">
        <f>SUM(B176,B150,B118,B88,B64,B29)</f>
        <v>0</v>
      </c>
    </row>
    <row r="180" spans="1:2">
      <c r="A180" s="10" t="s">
        <v>526</v>
      </c>
      <c r="B180" s="39">
        <f ca="1">SUM(B179+softskills!B57)</f>
        <v>0</v>
      </c>
    </row>
    <row r="181" spans="1:2">
      <c r="A181" s="10" t="s">
        <v>527</v>
      </c>
      <c r="B181" s="39">
        <v>158</v>
      </c>
    </row>
    <row r="182" spans="1:2">
      <c r="A182" s="10" t="s">
        <v>528</v>
      </c>
      <c r="B182" s="28">
        <f>B179/B181</f>
        <v>0</v>
      </c>
    </row>
    <row r="183" spans="1:2">
      <c r="A183" s="4"/>
      <c r="B183" s="55"/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3:B28 B33:B63 B68:B87 B92:B117 B122:B149 B154:B175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7"/>
  <sheetViews>
    <sheetView topLeftCell="A56" workbookViewId="0">
      <selection activeCell="B1" sqref="B1"/>
    </sheetView>
  </sheetViews>
  <sheetFormatPr defaultColWidth="11.42578125" defaultRowHeight="18.75"/>
  <cols>
    <col min="1" max="1" width="59.5703125" style="2" customWidth="1"/>
    <col min="2" max="2" width="11.42578125" style="6"/>
    <col min="3" max="16384" width="11.42578125" style="2"/>
  </cols>
  <sheetData>
    <row r="1" spans="1:2">
      <c r="A1" s="9" t="s">
        <v>589</v>
      </c>
      <c r="B1" s="25"/>
    </row>
    <row r="2" spans="1:2">
      <c r="A2" s="10" t="s">
        <v>529</v>
      </c>
      <c r="B2" s="26"/>
    </row>
    <row r="3" spans="1:2">
      <c r="A3" s="9" t="s">
        <v>530</v>
      </c>
      <c r="B3" s="25"/>
    </row>
    <row r="4" spans="1:2">
      <c r="A4" s="9" t="s">
        <v>534</v>
      </c>
      <c r="B4" s="25"/>
    </row>
    <row r="5" spans="1:2">
      <c r="A5" s="9" t="s">
        <v>531</v>
      </c>
      <c r="B5" s="25"/>
    </row>
    <row r="6" spans="1:2">
      <c r="A6" s="9" t="s">
        <v>532</v>
      </c>
      <c r="B6" s="25"/>
    </row>
    <row r="7" spans="1:2">
      <c r="A7" s="9" t="s">
        <v>533</v>
      </c>
      <c r="B7" s="25"/>
    </row>
    <row r="8" spans="1:2">
      <c r="A8" s="9" t="s">
        <v>296</v>
      </c>
      <c r="B8" s="25"/>
    </row>
    <row r="9" spans="1:2">
      <c r="A9" s="9" t="s">
        <v>569</v>
      </c>
      <c r="B9" s="25"/>
    </row>
    <row r="10" spans="1:2">
      <c r="A10" s="12" t="s">
        <v>89</v>
      </c>
      <c r="B10" s="27">
        <f>SUM(B3:B9)</f>
        <v>0</v>
      </c>
    </row>
    <row r="11" spans="1:2">
      <c r="A11" s="12" t="s">
        <v>624</v>
      </c>
      <c r="B11" s="48">
        <f>B10/7</f>
        <v>0</v>
      </c>
    </row>
    <row r="12" spans="1:2">
      <c r="A12" s="9"/>
      <c r="B12" s="25"/>
    </row>
    <row r="13" spans="1:2">
      <c r="A13" s="10" t="s">
        <v>542</v>
      </c>
      <c r="B13" s="26"/>
    </row>
    <row r="14" spans="1:2">
      <c r="A14" s="9" t="s">
        <v>535</v>
      </c>
      <c r="B14" s="25"/>
    </row>
    <row r="15" spans="1:2">
      <c r="A15" s="9" t="s">
        <v>536</v>
      </c>
      <c r="B15" s="25"/>
    </row>
    <row r="16" spans="1:2">
      <c r="A16" s="9" t="s">
        <v>537</v>
      </c>
      <c r="B16" s="25"/>
    </row>
    <row r="17" spans="1:2">
      <c r="A17" s="9" t="s">
        <v>538</v>
      </c>
      <c r="B17" s="25"/>
    </row>
    <row r="18" spans="1:2">
      <c r="A18" s="9" t="s">
        <v>539</v>
      </c>
      <c r="B18" s="25"/>
    </row>
    <row r="19" spans="1:2">
      <c r="A19" s="9" t="s">
        <v>540</v>
      </c>
      <c r="B19" s="25"/>
    </row>
    <row r="20" spans="1:2">
      <c r="A20" s="9" t="s">
        <v>541</v>
      </c>
      <c r="B20" s="25"/>
    </row>
    <row r="21" spans="1:2">
      <c r="A21" s="12" t="s">
        <v>89</v>
      </c>
      <c r="B21" s="27">
        <f>SUM(B14:B20)</f>
        <v>0</v>
      </c>
    </row>
    <row r="22" spans="1:2">
      <c r="A22" s="12" t="s">
        <v>624</v>
      </c>
      <c r="B22" s="48">
        <f>B21/7</f>
        <v>0</v>
      </c>
    </row>
    <row r="23" spans="1:2">
      <c r="A23" s="9"/>
      <c r="B23" s="25"/>
    </row>
    <row r="24" spans="1:2">
      <c r="A24" s="10" t="s">
        <v>543</v>
      </c>
      <c r="B24" s="26"/>
    </row>
    <row r="25" spans="1:2">
      <c r="A25" s="9" t="s">
        <v>544</v>
      </c>
      <c r="B25" s="25"/>
    </row>
    <row r="26" spans="1:2">
      <c r="A26" s="9" t="s">
        <v>545</v>
      </c>
      <c r="B26" s="25"/>
    </row>
    <row r="27" spans="1:2">
      <c r="A27" s="9" t="s">
        <v>546</v>
      </c>
      <c r="B27" s="25"/>
    </row>
    <row r="28" spans="1:2">
      <c r="A28" s="9" t="s">
        <v>547</v>
      </c>
      <c r="B28" s="25"/>
    </row>
    <row r="29" spans="1:2">
      <c r="A29" s="9" t="s">
        <v>548</v>
      </c>
      <c r="B29" s="25"/>
    </row>
    <row r="30" spans="1:2">
      <c r="A30" s="9" t="s">
        <v>604</v>
      </c>
      <c r="B30" s="25"/>
    </row>
    <row r="31" spans="1:2">
      <c r="A31" s="9" t="s">
        <v>570</v>
      </c>
      <c r="B31" s="25"/>
    </row>
    <row r="32" spans="1:2">
      <c r="A32" s="12" t="s">
        <v>89</v>
      </c>
      <c r="B32" s="27">
        <f>SUM(B25:B31)</f>
        <v>0</v>
      </c>
    </row>
    <row r="33" spans="1:2">
      <c r="A33" s="12" t="s">
        <v>624</v>
      </c>
      <c r="B33" s="48">
        <f>B32/7</f>
        <v>0</v>
      </c>
    </row>
    <row r="34" spans="1:2">
      <c r="A34" s="9"/>
      <c r="B34" s="25"/>
    </row>
    <row r="35" spans="1:2">
      <c r="A35" s="10" t="s">
        <v>549</v>
      </c>
      <c r="B35" s="26"/>
    </row>
    <row r="36" spans="1:2">
      <c r="A36" s="9" t="s">
        <v>550</v>
      </c>
      <c r="B36" s="25"/>
    </row>
    <row r="37" spans="1:2">
      <c r="A37" s="9" t="s">
        <v>551</v>
      </c>
      <c r="B37" s="25"/>
    </row>
    <row r="38" spans="1:2">
      <c r="A38" s="9" t="s">
        <v>552</v>
      </c>
      <c r="B38" s="25"/>
    </row>
    <row r="39" spans="1:2">
      <c r="A39" s="9" t="s">
        <v>553</v>
      </c>
      <c r="B39" s="25"/>
    </row>
    <row r="40" spans="1:2">
      <c r="A40" s="9" t="s">
        <v>554</v>
      </c>
      <c r="B40" s="25"/>
    </row>
    <row r="41" spans="1:2">
      <c r="A41" s="9" t="s">
        <v>555</v>
      </c>
      <c r="B41" s="25"/>
    </row>
    <row r="42" spans="1:2">
      <c r="A42" s="9" t="s">
        <v>574</v>
      </c>
      <c r="B42" s="25"/>
    </row>
    <row r="43" spans="1:2">
      <c r="A43" s="9" t="s">
        <v>575</v>
      </c>
      <c r="B43" s="25"/>
    </row>
    <row r="44" spans="1:2">
      <c r="A44" s="12" t="s">
        <v>89</v>
      </c>
      <c r="B44" s="27">
        <f>SUM(B36:B43)</f>
        <v>0</v>
      </c>
    </row>
    <row r="45" spans="1:2">
      <c r="A45" s="12" t="s">
        <v>624</v>
      </c>
      <c r="B45" s="48">
        <f>B44/8</f>
        <v>0</v>
      </c>
    </row>
    <row r="46" spans="1:2">
      <c r="A46" s="9"/>
      <c r="B46" s="25"/>
    </row>
    <row r="47" spans="1:2">
      <c r="A47" s="10" t="s">
        <v>556</v>
      </c>
      <c r="B47" s="26"/>
    </row>
    <row r="48" spans="1:2">
      <c r="A48" s="9" t="s">
        <v>571</v>
      </c>
      <c r="B48" s="25"/>
    </row>
    <row r="49" spans="1:2">
      <c r="A49" s="9" t="s">
        <v>572</v>
      </c>
      <c r="B49" s="25"/>
    </row>
    <row r="50" spans="1:2">
      <c r="A50" s="12" t="s">
        <v>89</v>
      </c>
      <c r="B50" s="27">
        <f>SUM(B48:B49)</f>
        <v>0</v>
      </c>
    </row>
    <row r="51" spans="1:2">
      <c r="A51" s="12" t="s">
        <v>624</v>
      </c>
      <c r="B51" s="48">
        <f>B50/2</f>
        <v>0</v>
      </c>
    </row>
    <row r="52" spans="1:2">
      <c r="A52" s="9"/>
      <c r="B52" s="25"/>
    </row>
    <row r="53" spans="1:2">
      <c r="A53" s="10" t="s">
        <v>557</v>
      </c>
      <c r="B53" s="26"/>
    </row>
    <row r="54" spans="1:2">
      <c r="A54" s="9" t="s">
        <v>558</v>
      </c>
      <c r="B54" s="25"/>
    </row>
    <row r="55" spans="1:2">
      <c r="A55" s="9" t="s">
        <v>559</v>
      </c>
      <c r="B55" s="25"/>
    </row>
    <row r="56" spans="1:2">
      <c r="A56" s="9" t="s">
        <v>573</v>
      </c>
      <c r="B56" s="25"/>
    </row>
    <row r="57" spans="1:2">
      <c r="A57" s="12" t="s">
        <v>89</v>
      </c>
      <c r="B57" s="27">
        <f>SUM(B54:B56)</f>
        <v>0</v>
      </c>
    </row>
    <row r="58" spans="1:2">
      <c r="A58" s="12" t="s">
        <v>624</v>
      </c>
      <c r="B58" s="48">
        <f>B57/3</f>
        <v>0</v>
      </c>
    </row>
    <row r="59" spans="1:2">
      <c r="A59" s="9"/>
      <c r="B59" s="25"/>
    </row>
    <row r="60" spans="1:2">
      <c r="A60" s="10" t="s">
        <v>560</v>
      </c>
      <c r="B60" s="26"/>
    </row>
    <row r="61" spans="1:2">
      <c r="A61" s="9" t="s">
        <v>576</v>
      </c>
      <c r="B61" s="25">
        <v>0</v>
      </c>
    </row>
    <row r="62" spans="1:2">
      <c r="A62" s="9" t="s">
        <v>577</v>
      </c>
      <c r="B62" s="25"/>
    </row>
    <row r="63" spans="1:2">
      <c r="A63" s="9" t="s">
        <v>561</v>
      </c>
      <c r="B63" s="25"/>
    </row>
    <row r="64" spans="1:2">
      <c r="A64" s="9" t="s">
        <v>562</v>
      </c>
      <c r="B64" s="25"/>
    </row>
    <row r="65" spans="1:2">
      <c r="A65" s="9" t="s">
        <v>578</v>
      </c>
      <c r="B65" s="25"/>
    </row>
    <row r="66" spans="1:2">
      <c r="A66" s="9" t="s">
        <v>579</v>
      </c>
      <c r="B66" s="25"/>
    </row>
    <row r="67" spans="1:2">
      <c r="A67" s="9" t="s">
        <v>580</v>
      </c>
      <c r="B67" s="25"/>
    </row>
    <row r="68" spans="1:2">
      <c r="A68" s="9" t="s">
        <v>581</v>
      </c>
      <c r="B68" s="25"/>
    </row>
    <row r="69" spans="1:2">
      <c r="A69" s="12" t="s">
        <v>89</v>
      </c>
      <c r="B69" s="27">
        <f>SUM(B61:B68)</f>
        <v>0</v>
      </c>
    </row>
    <row r="70" spans="1:2">
      <c r="A70" s="12" t="s">
        <v>624</v>
      </c>
      <c r="B70" s="48">
        <f>B69/8</f>
        <v>0</v>
      </c>
    </row>
    <row r="71" spans="1:2">
      <c r="A71" s="9"/>
      <c r="B71" s="25"/>
    </row>
    <row r="72" spans="1:2">
      <c r="A72" s="10" t="s">
        <v>582</v>
      </c>
      <c r="B72" s="26"/>
    </row>
    <row r="73" spans="1:2">
      <c r="A73" s="9" t="s">
        <v>563</v>
      </c>
      <c r="B73" s="25"/>
    </row>
    <row r="74" spans="1:2">
      <c r="A74" s="9" t="s">
        <v>564</v>
      </c>
      <c r="B74" s="25"/>
    </row>
    <row r="75" spans="1:2">
      <c r="A75" s="9" t="s">
        <v>565</v>
      </c>
      <c r="B75" s="25"/>
    </row>
    <row r="76" spans="1:2">
      <c r="A76" s="9" t="s">
        <v>566</v>
      </c>
      <c r="B76" s="25"/>
    </row>
    <row r="77" spans="1:2">
      <c r="A77" s="9" t="s">
        <v>567</v>
      </c>
      <c r="B77" s="25"/>
    </row>
    <row r="78" spans="1:2">
      <c r="A78" s="9" t="s">
        <v>568</v>
      </c>
      <c r="B78" s="25"/>
    </row>
    <row r="79" spans="1:2">
      <c r="A79" s="9" t="s">
        <v>583</v>
      </c>
      <c r="B79" s="25"/>
    </row>
    <row r="80" spans="1:2">
      <c r="A80" s="9" t="s">
        <v>584</v>
      </c>
      <c r="B80" s="25"/>
    </row>
    <row r="81" spans="1:2">
      <c r="A81" s="9" t="s">
        <v>585</v>
      </c>
      <c r="B81" s="25"/>
    </row>
    <row r="82" spans="1:2">
      <c r="A82" s="9" t="s">
        <v>586</v>
      </c>
      <c r="B82" s="25"/>
    </row>
    <row r="83" spans="1:2">
      <c r="A83" s="12" t="s">
        <v>89</v>
      </c>
      <c r="B83" s="27">
        <f>SUM(B73:B82)</f>
        <v>0</v>
      </c>
    </row>
    <row r="84" spans="1:2">
      <c r="A84" s="12" t="s">
        <v>624</v>
      </c>
      <c r="B84" s="48">
        <f>B83/10</f>
        <v>0</v>
      </c>
    </row>
    <row r="85" spans="1:2">
      <c r="A85" s="12"/>
      <c r="B85" s="27"/>
    </row>
    <row r="86" spans="1:2">
      <c r="A86" s="10" t="s">
        <v>587</v>
      </c>
      <c r="B86" s="39">
        <f>SUM(B83,B69,B57,B50,B44,B32,B21,B10)</f>
        <v>0</v>
      </c>
    </row>
    <row r="87" spans="1:2">
      <c r="A87" s="10" t="s">
        <v>588</v>
      </c>
      <c r="B87" s="28">
        <f>B86/52</f>
        <v>0</v>
      </c>
    </row>
  </sheetData>
  <phoneticPr fontId="0" type="noConversion"/>
  <dataValidations count="1">
    <dataValidation type="whole" allowBlank="1" showInputMessage="1" showErrorMessage="1" errorTitle="Fehler" error="es ist nur 0 oder 1 möglich" promptTitle="Eingabe" prompt="Bitte nur den Wert 0 oder 1 eingeben" sqref="B48 B36 B25 B3 B61:B68 B54 B14 B73:B82">
      <formula1>0</formula1>
      <formula2>1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softskills</vt:lpstr>
      <vt:lpstr>Geschichte</vt:lpstr>
      <vt:lpstr>Geografie</vt:lpstr>
      <vt:lpstr>Biologie</vt:lpstr>
      <vt:lpstr>Physik-Chemie</vt:lpstr>
      <vt:lpstr>Mathematik</vt:lpstr>
      <vt:lpstr>Deutsch</vt:lpstr>
      <vt:lpstr>ther.funkt Übungen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</dc:creator>
  <cp:lastModifiedBy>sonja.gabriel</cp:lastModifiedBy>
  <cp:lastPrinted>2010-02-18T19:28:11Z</cp:lastPrinted>
  <dcterms:created xsi:type="dcterms:W3CDTF">2010-02-18T19:20:16Z</dcterms:created>
  <dcterms:modified xsi:type="dcterms:W3CDTF">2011-03-21T10:53:50Z</dcterms:modified>
</cp:coreProperties>
</file>